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20" yWindow="450" windowWidth="20730" windowHeight="11760" activeTab="17"/>
  </bookViews>
  <sheets>
    <sheet name="1.1" sheetId="1" r:id="rId1"/>
    <sheet name="1.2" sheetId="3" r:id="rId2"/>
    <sheet name="1.3" sheetId="4" r:id="rId3"/>
    <sheet name="1.4" sheetId="5" r:id="rId4"/>
    <sheet name="2.1" sheetId="6" r:id="rId5"/>
    <sheet name="2.3" sheetId="8" r:id="rId6"/>
    <sheet name="2.3.1" sheetId="23" r:id="rId7"/>
    <sheet name="3.1" sheetId="9" r:id="rId8"/>
    <sheet name="3.2" sheetId="10" r:id="rId9"/>
    <sheet name="3.3" sheetId="12" r:id="rId10"/>
    <sheet name="3.4" sheetId="13" r:id="rId11"/>
    <sheet name="3.5" sheetId="14" r:id="rId12"/>
    <sheet name="3.6" sheetId="15" r:id="rId13"/>
    <sheet name="4" sheetId="17" r:id="rId14"/>
    <sheet name="Лист1" sheetId="24" r:id="rId15"/>
    <sheet name="4.1" sheetId="18" r:id="rId16"/>
    <sheet name="Лист2" sheetId="25" r:id="rId17"/>
    <sheet name="5" sheetId="16" r:id="rId18"/>
  </sheets>
  <calcPr calcId="124519"/>
</workbook>
</file>

<file path=xl/calcChain.xml><?xml version="1.0" encoding="utf-8"?>
<calcChain xmlns="http://schemas.openxmlformats.org/spreadsheetml/2006/main">
  <c r="Z4" i="25"/>
  <c r="I5" i="23" l="1"/>
  <c r="G5"/>
  <c r="E5"/>
  <c r="C5"/>
  <c r="CO4" i="15" l="1"/>
  <c r="CN4"/>
  <c r="CM4"/>
  <c r="CL4"/>
  <c r="AP4" i="10"/>
  <c r="I5" i="8"/>
  <c r="G5"/>
  <c r="E5"/>
  <c r="C5"/>
  <c r="H6" i="6"/>
  <c r="I6" s="1"/>
  <c r="F6"/>
  <c r="G6" s="1"/>
  <c r="D6"/>
  <c r="E6" s="1"/>
  <c r="B6"/>
  <c r="C6" s="1"/>
  <c r="AS4" i="14" l="1"/>
  <c r="H13" s="1"/>
  <c r="F13" l="1"/>
  <c r="AO4"/>
  <c r="AG4"/>
  <c r="Y4"/>
  <c r="Q4"/>
  <c r="I4"/>
  <c r="O9" i="18" l="1"/>
  <c r="N4" i="25" s="1"/>
  <c r="AT4" i="17"/>
  <c r="AT5"/>
  <c r="AD5" i="18" s="1"/>
  <c r="AT6" i="17"/>
  <c r="AT7"/>
  <c r="AT8"/>
  <c r="AT3"/>
  <c r="AT9" s="1"/>
  <c r="Y9" i="18"/>
  <c r="X4" i="25" s="1"/>
  <c r="W9" i="18"/>
  <c r="V4" i="25" s="1"/>
  <c r="U9" i="18"/>
  <c r="T4" i="25" s="1"/>
  <c r="S9" i="18"/>
  <c r="R4" i="25" s="1"/>
  <c r="Q9" i="18"/>
  <c r="P4" i="25" s="1"/>
  <c r="M9" i="18"/>
  <c r="L4" i="25" s="1"/>
  <c r="K9" i="18"/>
  <c r="J4" i="25" s="1"/>
  <c r="I9" i="18"/>
  <c r="H4" i="25" s="1"/>
  <c r="G9" i="18"/>
  <c r="F4" i="25" s="1"/>
  <c r="E9" i="18"/>
  <c r="D4" i="25" s="1"/>
  <c r="C9" i="18"/>
  <c r="B4" i="25" s="1"/>
  <c r="AD4" i="18"/>
  <c r="AD6"/>
  <c r="AD8"/>
  <c r="AO9" i="17"/>
  <c r="AN4" i="24" s="1"/>
  <c r="AM9" i="17"/>
  <c r="AL4" i="24" s="1"/>
  <c r="AK9" i="17"/>
  <c r="AJ4" i="24" s="1"/>
  <c r="AI9" i="17"/>
  <c r="AH4" i="24" s="1"/>
  <c r="AG9" i="17"/>
  <c r="AF4" i="24" s="1"/>
  <c r="AE9" i="17"/>
  <c r="AD4" i="24" s="1"/>
  <c r="AC9" i="17"/>
  <c r="AB4" i="24" s="1"/>
  <c r="AA9" i="17"/>
  <c r="Z4" i="24" s="1"/>
  <c r="Y9" i="17"/>
  <c r="X4" i="24" s="1"/>
  <c r="W9" i="17"/>
  <c r="V4" i="24" s="1"/>
  <c r="U9" i="17"/>
  <c r="T4" i="24" s="1"/>
  <c r="S9" i="17"/>
  <c r="R4" i="24" s="1"/>
  <c r="Q9" i="17"/>
  <c r="P4" i="24" s="1"/>
  <c r="O9" i="17"/>
  <c r="N4" i="24" s="1"/>
  <c r="M9" i="17"/>
  <c r="L4" i="24" s="1"/>
  <c r="K9" i="17"/>
  <c r="J4" i="24" s="1"/>
  <c r="I9" i="17"/>
  <c r="H4" i="24" s="1"/>
  <c r="AS4" s="1"/>
  <c r="G9" i="17"/>
  <c r="F4" i="24" s="1"/>
  <c r="E9" i="17"/>
  <c r="D4" i="24" s="1"/>
  <c r="C9" i="17"/>
  <c r="B4" i="24" s="1"/>
  <c r="AS8" i="17"/>
  <c r="AR8"/>
  <c r="AQ8"/>
  <c r="AS7"/>
  <c r="AR7"/>
  <c r="AQ7"/>
  <c r="AS6"/>
  <c r="AR6"/>
  <c r="AQ6"/>
  <c r="AS5"/>
  <c r="AR5"/>
  <c r="AQ5"/>
  <c r="AS4"/>
  <c r="AR4"/>
  <c r="AQ4"/>
  <c r="AS3"/>
  <c r="AR3"/>
  <c r="AQ3"/>
  <c r="AP4" i="24" l="1"/>
  <c r="AI4" s="1"/>
  <c r="AR4"/>
  <c r="W4" s="1"/>
  <c r="AQ4"/>
  <c r="AC4" s="1"/>
  <c r="J5" i="18"/>
  <c r="R5"/>
  <c r="Z5"/>
  <c r="AL6" i="17"/>
  <c r="N6"/>
  <c r="F6"/>
  <c r="V6"/>
  <c r="AD6"/>
  <c r="AB4" i="25"/>
  <c r="V4" i="17"/>
  <c r="AD4"/>
  <c r="AL4"/>
  <c r="N4"/>
  <c r="F4"/>
  <c r="AB7"/>
  <c r="AJ7"/>
  <c r="L7"/>
  <c r="D7"/>
  <c r="T7"/>
  <c r="Z6" i="18"/>
  <c r="J6"/>
  <c r="R6"/>
  <c r="R7" i="17"/>
  <c r="Z7"/>
  <c r="AH7"/>
  <c r="AP7"/>
  <c r="J7"/>
  <c r="AC4" i="25"/>
  <c r="AN4" i="17"/>
  <c r="H4"/>
  <c r="X4"/>
  <c r="AF4"/>
  <c r="P4"/>
  <c r="D6"/>
  <c r="AJ6"/>
  <c r="L6"/>
  <c r="T6"/>
  <c r="AB6"/>
  <c r="F7"/>
  <c r="AL7"/>
  <c r="V7"/>
  <c r="AD7"/>
  <c r="N7"/>
  <c r="AF8"/>
  <c r="P8"/>
  <c r="H8"/>
  <c r="AN8"/>
  <c r="X8"/>
  <c r="AO4" i="24"/>
  <c r="AG4"/>
  <c r="Y4"/>
  <c r="Q4"/>
  <c r="I4"/>
  <c r="Z6" i="17"/>
  <c r="AP6"/>
  <c r="AH6"/>
  <c r="R6"/>
  <c r="J6"/>
  <c r="X7"/>
  <c r="P7"/>
  <c r="H7"/>
  <c r="AF7"/>
  <c r="AN7"/>
  <c r="R8" i="18"/>
  <c r="Z8"/>
  <c r="J8"/>
  <c r="R4"/>
  <c r="Z4"/>
  <c r="J4"/>
  <c r="AH5" i="17"/>
  <c r="AP5"/>
  <c r="R5"/>
  <c r="J5"/>
  <c r="Z5"/>
  <c r="AA4" i="25"/>
  <c r="AB4" i="17"/>
  <c r="T4"/>
  <c r="AJ4"/>
  <c r="L4"/>
  <c r="D4"/>
  <c r="AD5"/>
  <c r="V5"/>
  <c r="AL5"/>
  <c r="N5"/>
  <c r="F5"/>
  <c r="P6"/>
  <c r="X6"/>
  <c r="AN6"/>
  <c r="H6"/>
  <c r="AF6"/>
  <c r="L8"/>
  <c r="D8"/>
  <c r="T8"/>
  <c r="AJ8"/>
  <c r="AB8"/>
  <c r="AD7" i="18"/>
  <c r="AP8" i="17"/>
  <c r="R8"/>
  <c r="J8"/>
  <c r="Z8"/>
  <c r="AH8"/>
  <c r="Z4"/>
  <c r="R4"/>
  <c r="J4"/>
  <c r="AH4"/>
  <c r="AP4"/>
  <c r="AJ5"/>
  <c r="L5"/>
  <c r="D5"/>
  <c r="AB5"/>
  <c r="T5"/>
  <c r="AN5"/>
  <c r="AF5"/>
  <c r="P5"/>
  <c r="H5"/>
  <c r="X5"/>
  <c r="AD8"/>
  <c r="N8"/>
  <c r="F8"/>
  <c r="V8"/>
  <c r="AL8"/>
  <c r="AD3" i="18"/>
  <c r="R3" s="1"/>
  <c r="R9" i="17"/>
  <c r="Z9"/>
  <c r="AH9"/>
  <c r="AP9"/>
  <c r="J9"/>
  <c r="Z3" i="18"/>
  <c r="J3"/>
  <c r="AH3" i="17"/>
  <c r="R3"/>
  <c r="AP3"/>
  <c r="Z3"/>
  <c r="J3"/>
  <c r="AN3"/>
  <c r="X3"/>
  <c r="H3"/>
  <c r="AF3"/>
  <c r="P3"/>
  <c r="AD3"/>
  <c r="N3"/>
  <c r="AL3"/>
  <c r="V3"/>
  <c r="F3"/>
  <c r="AJ3"/>
  <c r="T3"/>
  <c r="D3"/>
  <c r="AB3"/>
  <c r="L3"/>
  <c r="AD9" i="18"/>
  <c r="AB4"/>
  <c r="AA7"/>
  <c r="AC8"/>
  <c r="AC7"/>
  <c r="AC6"/>
  <c r="AC5"/>
  <c r="AC4"/>
  <c r="AC3"/>
  <c r="AB8"/>
  <c r="AB7"/>
  <c r="AB6"/>
  <c r="AB5"/>
  <c r="AB3"/>
  <c r="AA8"/>
  <c r="AA6"/>
  <c r="AA5"/>
  <c r="AA4"/>
  <c r="AA3"/>
  <c r="AQ9" i="17"/>
  <c r="AR9"/>
  <c r="AS9"/>
  <c r="O4" i="24" l="1"/>
  <c r="AA4"/>
  <c r="K4"/>
  <c r="S4"/>
  <c r="C4"/>
  <c r="G4"/>
  <c r="AM4"/>
  <c r="AE4"/>
  <c r="U4"/>
  <c r="M4"/>
  <c r="E4"/>
  <c r="AK4"/>
  <c r="D8" i="18"/>
  <c r="T8"/>
  <c r="L8"/>
  <c r="P5"/>
  <c r="X5"/>
  <c r="H5"/>
  <c r="D4"/>
  <c r="T4"/>
  <c r="L4"/>
  <c r="V8"/>
  <c r="F8"/>
  <c r="N8"/>
  <c r="H6"/>
  <c r="P6"/>
  <c r="X6"/>
  <c r="V4"/>
  <c r="F4"/>
  <c r="N4"/>
  <c r="R7"/>
  <c r="Z7"/>
  <c r="J7"/>
  <c r="L5"/>
  <c r="D5"/>
  <c r="T5"/>
  <c r="N5"/>
  <c r="V5"/>
  <c r="F5"/>
  <c r="X7"/>
  <c r="H7"/>
  <c r="P7"/>
  <c r="F7"/>
  <c r="N7"/>
  <c r="V7"/>
  <c r="T7"/>
  <c r="L7"/>
  <c r="D7"/>
  <c r="T6"/>
  <c r="L6"/>
  <c r="D6"/>
  <c r="N6"/>
  <c r="V6"/>
  <c r="F6"/>
  <c r="P4"/>
  <c r="X4"/>
  <c r="H4"/>
  <c r="P8"/>
  <c r="X8"/>
  <c r="H8"/>
  <c r="K4" i="25"/>
  <c r="S4"/>
  <c r="C4"/>
  <c r="M4"/>
  <c r="E4"/>
  <c r="U4"/>
  <c r="Q4"/>
  <c r="Y4"/>
  <c r="I4"/>
  <c r="G4"/>
  <c r="W4"/>
  <c r="O4"/>
  <c r="R9" i="18"/>
  <c r="Z9"/>
  <c r="J9"/>
  <c r="X3"/>
  <c r="H3"/>
  <c r="P3"/>
  <c r="P9" i="17"/>
  <c r="X9"/>
  <c r="AF9"/>
  <c r="AN9"/>
  <c r="H9"/>
  <c r="N3" i="18"/>
  <c r="V3"/>
  <c r="F3"/>
  <c r="N9" i="17"/>
  <c r="V9"/>
  <c r="AD9"/>
  <c r="AL9"/>
  <c r="F9"/>
  <c r="T3" i="18"/>
  <c r="D3"/>
  <c r="L3"/>
  <c r="L9" i="17"/>
  <c r="T9"/>
  <c r="AB9"/>
  <c r="AJ9"/>
  <c r="D9"/>
  <c r="AC9" i="18"/>
  <c r="AB9"/>
  <c r="AA9"/>
  <c r="P9" l="1"/>
  <c r="X9"/>
  <c r="H9"/>
  <c r="N9"/>
  <c r="V9"/>
  <c r="F9"/>
  <c r="T9"/>
  <c r="L9"/>
  <c r="D9"/>
  <c r="N5" i="4"/>
  <c r="O5"/>
  <c r="H11" l="1"/>
  <c r="F11"/>
  <c r="F10"/>
  <c r="H10"/>
  <c r="M6" i="16"/>
  <c r="I6" s="1"/>
  <c r="L6"/>
  <c r="G6" s="1"/>
  <c r="K6"/>
  <c r="E6" s="1"/>
  <c r="J6"/>
  <c r="C6" s="1"/>
  <c r="AS4" i="9"/>
  <c r="AR4"/>
  <c r="AQ4"/>
  <c r="AP4"/>
  <c r="AS5" i="5"/>
  <c r="AR5"/>
  <c r="AQ5"/>
  <c r="AP5"/>
  <c r="AK5" i="3"/>
  <c r="AJ5"/>
  <c r="AI5"/>
  <c r="AH5"/>
  <c r="AR4" i="14"/>
  <c r="AQ4"/>
  <c r="AP4"/>
  <c r="AS4" i="13"/>
  <c r="AR4"/>
  <c r="AQ4"/>
  <c r="AP4"/>
  <c r="AS4" i="12"/>
  <c r="AR4"/>
  <c r="AQ4"/>
  <c r="AP4"/>
  <c r="AS4" i="10"/>
  <c r="AR4"/>
  <c r="AQ4"/>
  <c r="Q5" i="4"/>
  <c r="P5"/>
  <c r="H12" i="15" l="1"/>
  <c r="F12"/>
  <c r="CA4"/>
  <c r="BK4"/>
  <c r="AU4"/>
  <c r="AE4"/>
  <c r="O4"/>
  <c r="CI4"/>
  <c r="BS4"/>
  <c r="BC4"/>
  <c r="AM4"/>
  <c r="W4"/>
  <c r="G4"/>
  <c r="H11"/>
  <c r="F11"/>
  <c r="CG4"/>
  <c r="BQ4"/>
  <c r="BA4"/>
  <c r="AK4"/>
  <c r="U4"/>
  <c r="E4"/>
  <c r="BY4"/>
  <c r="BI4"/>
  <c r="AS4"/>
  <c r="AC4"/>
  <c r="M4"/>
  <c r="H10"/>
  <c r="F10"/>
  <c r="BW4"/>
  <c r="BG4"/>
  <c r="AQ4"/>
  <c r="AA4"/>
  <c r="K4"/>
  <c r="CE4"/>
  <c r="BO4"/>
  <c r="AY4"/>
  <c r="AI4"/>
  <c r="S4"/>
  <c r="C4"/>
  <c r="F11" i="14"/>
  <c r="H11"/>
  <c r="AK4"/>
  <c r="U4"/>
  <c r="E4"/>
  <c r="AC4"/>
  <c r="M4"/>
  <c r="H10"/>
  <c r="F10"/>
  <c r="AA4"/>
  <c r="K4"/>
  <c r="AI4"/>
  <c r="S4"/>
  <c r="C4"/>
  <c r="H13" i="13"/>
  <c r="F13"/>
  <c r="AO4"/>
  <c r="Y4"/>
  <c r="I4"/>
  <c r="AG4"/>
  <c r="Q4"/>
  <c r="F12"/>
  <c r="H12"/>
  <c r="AE4"/>
  <c r="O4"/>
  <c r="AM4"/>
  <c r="W4"/>
  <c r="G4"/>
  <c r="H10"/>
  <c r="F10"/>
  <c r="AI4"/>
  <c r="S4"/>
  <c r="C4"/>
  <c r="AA4"/>
  <c r="K4"/>
  <c r="H13" i="12"/>
  <c r="F13"/>
  <c r="AG4"/>
  <c r="Q4"/>
  <c r="AO4"/>
  <c r="Y4"/>
  <c r="I4"/>
  <c r="H12"/>
  <c r="F12"/>
  <c r="AM4"/>
  <c r="W4"/>
  <c r="G4"/>
  <c r="AE4"/>
  <c r="O4"/>
  <c r="H10"/>
  <c r="F10"/>
  <c r="AA4"/>
  <c r="K4"/>
  <c r="AI4"/>
  <c r="S4"/>
  <c r="C4"/>
  <c r="H13" i="10"/>
  <c r="F13"/>
  <c r="AO4"/>
  <c r="Y4"/>
  <c r="I4"/>
  <c r="AG4"/>
  <c r="Q4"/>
  <c r="H12"/>
  <c r="F12"/>
  <c r="AE4"/>
  <c r="O4"/>
  <c r="AM4"/>
  <c r="W4"/>
  <c r="G4"/>
  <c r="H11"/>
  <c r="F11"/>
  <c r="AK4"/>
  <c r="U4"/>
  <c r="E4"/>
  <c r="AC4"/>
  <c r="M4"/>
  <c r="F13" i="9"/>
  <c r="H13"/>
  <c r="AG4"/>
  <c r="Q4"/>
  <c r="AO4"/>
  <c r="Y4"/>
  <c r="I4"/>
  <c r="H12"/>
  <c r="F12"/>
  <c r="AM4"/>
  <c r="W4"/>
  <c r="G4"/>
  <c r="AE4"/>
  <c r="O4"/>
  <c r="F12" i="4"/>
  <c r="H12"/>
  <c r="Y5" i="3"/>
  <c r="I5"/>
  <c r="Q5"/>
  <c r="AG5"/>
  <c r="AO5" i="5"/>
  <c r="Y5"/>
  <c r="I5"/>
  <c r="AG5"/>
  <c r="Q5"/>
  <c r="G5" i="3"/>
  <c r="AE5"/>
  <c r="O5"/>
  <c r="W5"/>
  <c r="AM5" i="5"/>
  <c r="G5"/>
  <c r="AE5"/>
  <c r="O5"/>
  <c r="W5"/>
  <c r="AK5"/>
  <c r="U5"/>
  <c r="E5"/>
  <c r="AC5"/>
  <c r="M5"/>
  <c r="U5" i="3"/>
  <c r="E5"/>
  <c r="AC5"/>
  <c r="M5"/>
  <c r="F12" i="14"/>
  <c r="H12"/>
  <c r="AM4"/>
  <c r="W4"/>
  <c r="G4"/>
  <c r="AE4"/>
  <c r="O4"/>
  <c r="H11" i="13"/>
  <c r="F11"/>
  <c r="AC4"/>
  <c r="M4"/>
  <c r="AK4"/>
  <c r="U4"/>
  <c r="E4"/>
  <c r="H11" i="12"/>
  <c r="F11"/>
  <c r="AC4"/>
  <c r="M4"/>
  <c r="AK4"/>
  <c r="U4"/>
  <c r="E4"/>
  <c r="H10" i="10"/>
  <c r="F10"/>
  <c r="AI4"/>
  <c r="S4"/>
  <c r="C4"/>
  <c r="AA4"/>
  <c r="K4"/>
  <c r="H10" i="9"/>
  <c r="F10"/>
  <c r="AA4"/>
  <c r="K4"/>
  <c r="AI4"/>
  <c r="S4"/>
  <c r="C4"/>
  <c r="H11"/>
  <c r="F11"/>
  <c r="AC4"/>
  <c r="M4"/>
  <c r="AK4"/>
  <c r="U4"/>
  <c r="E4"/>
  <c r="H13" i="4"/>
  <c r="F13"/>
  <c r="AA5" i="5"/>
  <c r="K5"/>
  <c r="AI5"/>
  <c r="S5"/>
  <c r="C5"/>
  <c r="AA5" i="3"/>
  <c r="K5"/>
  <c r="S5"/>
  <c r="C5"/>
  <c r="F13" i="15" l="1"/>
  <c r="BM4"/>
  <c r="AG4"/>
  <c r="CK4"/>
  <c r="BE4"/>
  <c r="Y4"/>
  <c r="H13"/>
  <c r="CC4"/>
  <c r="AW4"/>
  <c r="Q4"/>
  <c r="BU4"/>
  <c r="AO4"/>
  <c r="I4"/>
</calcChain>
</file>

<file path=xl/sharedStrings.xml><?xml version="1.0" encoding="utf-8"?>
<sst xmlns="http://schemas.openxmlformats.org/spreadsheetml/2006/main" count="821" uniqueCount="113">
  <si>
    <t>Общее кол-во обращений</t>
  </si>
  <si>
    <t>повторн.</t>
  </si>
  <si>
    <t>коллект.</t>
  </si>
  <si>
    <t>Всего обращений</t>
  </si>
  <si>
    <t>Администрация Главы РБ и Правительства РБ</t>
  </si>
  <si>
    <t>Иные органы государственной власти</t>
  </si>
  <si>
    <t>Органы местного самоуправления</t>
  </si>
  <si>
    <t>Непосредственно от заявителей</t>
  </si>
  <si>
    <t>Доля (%)</t>
  </si>
  <si>
    <t>Письменные</t>
  </si>
  <si>
    <t>Устные</t>
  </si>
  <si>
    <t>Электронные</t>
  </si>
  <si>
    <t>Разъяснено</t>
  </si>
  <si>
    <t>Поддержано</t>
  </si>
  <si>
    <t>Не поддержано</t>
  </si>
  <si>
    <t>Взято на контроль</t>
  </si>
  <si>
    <t>С выездом на место</t>
  </si>
  <si>
    <t xml:space="preserve">Количество Обращений </t>
  </si>
  <si>
    <t>К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</si>
  <si>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</si>
  <si>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</si>
  <si>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</si>
  <si>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</si>
  <si>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</si>
  <si>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</si>
  <si>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Основы государственного управления</t>
  </si>
  <si>
    <t>Гражданское право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</si>
  <si>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</si>
  <si>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гражданствав,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</si>
  <si>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</si>
  <si>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</si>
  <si>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</si>
  <si>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</si>
  <si>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</si>
  <si>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</si>
  <si>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</si>
  <si>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Внешнеэкономическая 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</si>
  <si>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</si>
  <si>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</si>
  <si>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</si>
  <si>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</si>
  <si>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</si>
  <si>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</si>
  <si>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 Нотариат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</si>
  <si>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</si>
  <si>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Жилищный фонд</t>
  </si>
  <si>
    <t>Общие положения жилищного законодательства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</si>
  <si>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</si>
  <si>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</si>
  <si>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</si>
  <si>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</si>
  <si>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</si>
  <si>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</si>
  <si>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</si>
  <si>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</si>
  <si>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с нарушением</t>
  </si>
  <si>
    <t>Кол-во</t>
  </si>
  <si>
    <t>Заполнять только</t>
  </si>
  <si>
    <t>ЖЕЛТЫЕ</t>
  </si>
  <si>
    <t>ячейки!!!</t>
  </si>
  <si>
    <t>1.1. Количество обращений</t>
  </si>
  <si>
    <t>1.2. Источники поступления</t>
  </si>
  <si>
    <t>1.3. Формы обращений</t>
  </si>
  <si>
    <t>1.4. Результаты рассмотрения</t>
  </si>
  <si>
    <t>2.1. Коэффициент активности муниципальных районов и городских округов Республики Бурятия</t>
  </si>
  <si>
    <t>ВНИМАНИЕ:</t>
  </si>
  <si>
    <t>2.3. Количество обращений, поступивших от граждан не проживающих на территории РБ и без указания точного адреса</t>
  </si>
  <si>
    <t>3.1. Распределение по тематическим разделам</t>
  </si>
  <si>
    <t>3.2.1. Распределение по тематикам. Государство, общество, политика</t>
  </si>
  <si>
    <t>3.3.1. Распределение по тематикам. Социальная сфера</t>
  </si>
  <si>
    <t>3.4.1. Распределение по тематикам. Экономика</t>
  </si>
  <si>
    <t>3.5.1. Распределение по тематикам. Оборона, безопасность, законность</t>
  </si>
  <si>
    <t>3.6.1. Распределение по тематикам. Жилищно-коммунальная сфера</t>
  </si>
  <si>
    <t>5. Количество обращений, рассмотренных с нарушением срока</t>
  </si>
  <si>
    <t>Ф.И.О.</t>
  </si>
  <si>
    <t>Должность</t>
  </si>
  <si>
    <t>Итого</t>
  </si>
  <si>
    <t>4.1. Результаты рассмотрения личных обращений</t>
  </si>
  <si>
    <t>4. Итоги проведения личных приемов по тематическим разделам</t>
  </si>
  <si>
    <t>Общее кол-во приемов</t>
  </si>
  <si>
    <t>Доля</t>
  </si>
  <si>
    <t>Количество Обращений "Вне Республики"</t>
  </si>
  <si>
    <t>Количество Обращений "Без указания точного адреса"</t>
  </si>
  <si>
    <t>при заполнении учитываются ТОЛЬКО обращения второй группы, то есть обращения, поступившие от авторов, не проживающих на территории Республики Бурятия</t>
  </si>
  <si>
    <t>при заполнении учитываются ТОЛЬКО обращения третьей группы, то есть обращения, по содержанию которых невозможно установить фактический адрес проживания заявителей</t>
  </si>
  <si>
    <t>Данную таблицу заполнять НЕ НУЖНО</t>
  </si>
  <si>
    <t>ВНИМАНИЕ!</t>
  </si>
  <si>
    <t>1 п/г 2019</t>
  </si>
  <si>
    <t>Доля (1/19)</t>
  </si>
  <si>
    <t>2 п/г 2019</t>
  </si>
  <si>
    <t>Доля (2/19)</t>
  </si>
  <si>
    <t>2 полугодие 2020 год</t>
  </si>
  <si>
    <t>1 полугодие 2020</t>
  </si>
  <si>
    <t>2 полугодие 2019</t>
  </si>
  <si>
    <t xml:space="preserve"> 2 полугодие 2019 год</t>
  </si>
  <si>
    <t>1 п/г 2020</t>
  </si>
  <si>
    <t>2 п/г 2020</t>
  </si>
  <si>
    <t>Доля (1/20)</t>
  </si>
  <si>
    <t>Доля (2/20)</t>
  </si>
  <si>
    <r>
      <rPr>
        <sz val="14"/>
        <color theme="1"/>
        <rFont val="Calibri"/>
        <family val="2"/>
        <charset val="204"/>
        <scheme val="minor"/>
      </rPr>
      <t>Контрольная точка 3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(2/20)</t>
    </r>
  </si>
  <si>
    <r>
      <rPr>
        <sz val="14"/>
        <color theme="1"/>
        <rFont val="Calibri"/>
        <family val="2"/>
        <charset val="204"/>
        <scheme val="minor"/>
      </rPr>
      <t>Контрольная точка 4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(2/20)</t>
    </r>
  </si>
  <si>
    <r>
      <rPr>
        <sz val="14"/>
        <color theme="1"/>
        <rFont val="Calibri"/>
        <family val="2"/>
        <charset val="204"/>
        <scheme val="minor"/>
      </rPr>
      <t>Контрольная точка 1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(1/19)</t>
    </r>
  </si>
  <si>
    <r>
      <rPr>
        <sz val="14"/>
        <color theme="1"/>
        <rFont val="Calibri"/>
        <family val="2"/>
        <charset val="204"/>
        <scheme val="minor"/>
      </rPr>
      <t>Контрольная точка 2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(2/19)</t>
    </r>
  </si>
  <si>
    <r>
      <rPr>
        <sz val="14"/>
        <color theme="1"/>
        <rFont val="Calibri"/>
        <family val="2"/>
        <charset val="204"/>
        <scheme val="minor"/>
      </rPr>
      <t>Контрольная точка 3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>(1/20)</t>
    </r>
  </si>
  <si>
    <t>Молчанов ВН</t>
  </si>
  <si>
    <t xml:space="preserve">Глава </t>
  </si>
  <si>
    <t>Вакарин ВП</t>
  </si>
  <si>
    <t>Первый зам</t>
  </si>
  <si>
    <t>Богомазова МВ</t>
  </si>
  <si>
    <t>Зам</t>
  </si>
  <si>
    <t>Фетисова И.П</t>
  </si>
  <si>
    <t>Глава</t>
  </si>
  <si>
    <t>Фетисова ИП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</si>
</sst>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3EFB1"/>
        <bgColor indexed="64"/>
      </patternFill>
    </fill>
    <fill>
      <patternFill patternType="solid">
        <fgColor rgb="FFF5E1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7D2FF"/>
        <bgColor indexed="64"/>
      </patternFill>
    </fill>
    <fill>
      <patternFill patternType="solid">
        <fgColor rgb="FFD7E1FF"/>
        <bgColor indexed="64"/>
      </patternFill>
    </fill>
    <fill>
      <patternFill patternType="solid">
        <fgColor rgb="FFCDECFF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9">
    <xf numFmtId="0" fontId="0" fillId="0" borderId="0" xfId="0"/>
    <xf numFmtId="0" fontId="0" fillId="2" borderId="13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0" fillId="15" borderId="0" xfId="0" applyFill="1"/>
    <xf numFmtId="0" fontId="0" fillId="0" borderId="0" xfId="0" applyAlignment="1">
      <alignment horizontal="right"/>
    </xf>
    <xf numFmtId="0" fontId="0" fillId="13" borderId="0" xfId="0" applyFill="1"/>
    <xf numFmtId="0" fontId="1" fillId="14" borderId="0" xfId="0" applyFont="1" applyFill="1" applyAlignment="1">
      <alignment horizontal="right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5" borderId="11" xfId="0" applyFont="1" applyFill="1" applyBorder="1" applyAlignment="1" applyProtection="1">
      <alignment horizontal="center" vertical="center" wrapText="1"/>
      <protection hidden="1"/>
    </xf>
    <xf numFmtId="0" fontId="3" fillId="5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15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0" xfId="0" applyFill="1" applyBorder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horizontal="center" vertical="center" wrapText="1"/>
      <protection hidden="1"/>
    </xf>
    <xf numFmtId="0" fontId="8" fillId="2" borderId="28" xfId="0" applyFont="1" applyFill="1" applyBorder="1" applyAlignment="1" applyProtection="1">
      <alignment horizontal="center" vertical="center" wrapText="1"/>
      <protection hidden="1"/>
    </xf>
    <xf numFmtId="0" fontId="8" fillId="2" borderId="29" xfId="0" applyFont="1" applyFill="1" applyBorder="1" applyAlignment="1" applyProtection="1">
      <alignment horizontal="center" vertical="center" wrapText="1"/>
      <protection hidden="1"/>
    </xf>
    <xf numFmtId="0" fontId="7" fillId="15" borderId="27" xfId="0" applyFont="1" applyFill="1" applyBorder="1" applyAlignment="1" applyProtection="1">
      <alignment horizontal="center" vertical="center"/>
      <protection locked="0" hidden="1"/>
    </xf>
    <xf numFmtId="10" fontId="8" fillId="2" borderId="28" xfId="0" applyNumberFormat="1" applyFont="1" applyFill="1" applyBorder="1" applyAlignment="1" applyProtection="1">
      <alignment horizontal="center" vertical="center"/>
      <protection hidden="1"/>
    </xf>
    <xf numFmtId="0" fontId="7" fillId="15" borderId="28" xfId="0" applyFont="1" applyFill="1" applyBorder="1" applyAlignment="1" applyProtection="1">
      <alignment horizontal="center" vertical="center"/>
      <protection locked="0" hidden="1"/>
    </xf>
    <xf numFmtId="0" fontId="7" fillId="16" borderId="27" xfId="0" applyFont="1" applyFill="1" applyBorder="1" applyAlignment="1" applyProtection="1">
      <alignment horizontal="center" vertical="center" wrapText="1"/>
      <protection hidden="1"/>
    </xf>
    <xf numFmtId="0" fontId="7" fillId="16" borderId="28" xfId="0" applyFont="1" applyFill="1" applyBorder="1" applyAlignment="1" applyProtection="1">
      <alignment horizontal="center" vertical="center" wrapText="1"/>
      <protection hidden="1"/>
    </xf>
    <xf numFmtId="0" fontId="7" fillId="16" borderId="27" xfId="0" applyFont="1" applyFill="1" applyBorder="1" applyAlignment="1" applyProtection="1">
      <alignment horizontal="center" vertical="center"/>
      <protection hidden="1"/>
    </xf>
    <xf numFmtId="0" fontId="7" fillId="16" borderId="28" xfId="0" applyFont="1" applyFill="1" applyBorder="1" applyAlignment="1" applyProtection="1">
      <alignment horizontal="center" vertical="center"/>
      <protection hidden="1"/>
    </xf>
    <xf numFmtId="0" fontId="7" fillId="16" borderId="29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5" fillId="2" borderId="12" xfId="0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vertical="center" wrapText="1"/>
      <protection hidden="1"/>
    </xf>
    <xf numFmtId="0" fontId="7" fillId="15" borderId="7" xfId="0" applyFont="1" applyFill="1" applyBorder="1" applyAlignment="1" applyProtection="1">
      <alignment horizontal="center"/>
      <protection locked="0" hidden="1"/>
    </xf>
    <xf numFmtId="0" fontId="7" fillId="15" borderId="25" xfId="0" applyFont="1" applyFill="1" applyBorder="1" applyAlignment="1" applyProtection="1">
      <alignment horizontal="center"/>
      <protection locked="0"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41" xfId="0" applyFont="1" applyFill="1" applyBorder="1" applyAlignment="1" applyProtection="1">
      <alignment vertical="center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vertical="center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164" fontId="9" fillId="3" borderId="41" xfId="0" applyNumberFormat="1" applyFont="1" applyFill="1" applyBorder="1" applyAlignment="1" applyProtection="1">
      <alignment vertical="center"/>
      <protection hidden="1"/>
    </xf>
    <xf numFmtId="164" fontId="9" fillId="3" borderId="44" xfId="0" applyNumberFormat="1" applyFont="1" applyFill="1" applyBorder="1" applyAlignment="1" applyProtection="1">
      <alignment vertical="center"/>
      <protection hidden="1"/>
    </xf>
    <xf numFmtId="164" fontId="9" fillId="5" borderId="41" xfId="0" applyNumberFormat="1" applyFont="1" applyFill="1" applyBorder="1" applyAlignment="1" applyProtection="1">
      <alignment vertical="center"/>
      <protection hidden="1"/>
    </xf>
    <xf numFmtId="164" fontId="9" fillId="5" borderId="44" xfId="0" applyNumberFormat="1" applyFont="1" applyFill="1" applyBorder="1" applyAlignment="1" applyProtection="1">
      <alignment vertical="center"/>
      <protection hidden="1"/>
    </xf>
    <xf numFmtId="0" fontId="3" fillId="15" borderId="27" xfId="0" applyFont="1" applyFill="1" applyBorder="1" applyAlignment="1" applyProtection="1">
      <alignment horizontal="center" vertical="center"/>
      <protection locked="0" hidden="1"/>
    </xf>
    <xf numFmtId="10" fontId="4" fillId="5" borderId="29" xfId="0" applyNumberFormat="1" applyFont="1" applyFill="1" applyBorder="1" applyAlignment="1" applyProtection="1">
      <alignment horizontal="center" vertical="center"/>
      <protection hidden="1"/>
    </xf>
    <xf numFmtId="0" fontId="3" fillId="15" borderId="30" xfId="0" applyNumberFormat="1" applyFont="1" applyFill="1" applyBorder="1" applyAlignment="1" applyProtection="1">
      <alignment horizontal="center" vertical="center"/>
      <protection locked="0" hidden="1"/>
    </xf>
    <xf numFmtId="0" fontId="3" fillId="15" borderId="3" xfId="0" applyFont="1" applyFill="1" applyBorder="1" applyAlignment="1" applyProtection="1">
      <alignment horizontal="center" vertical="center"/>
      <protection locked="0" hidden="1"/>
    </xf>
    <xf numFmtId="1" fontId="3" fillId="15" borderId="30" xfId="0" applyNumberFormat="1" applyFont="1" applyFill="1" applyBorder="1" applyAlignment="1" applyProtection="1">
      <alignment horizontal="center" vertical="center"/>
      <protection locked="0" hidden="1"/>
    </xf>
    <xf numFmtId="0" fontId="3" fillId="4" borderId="27" xfId="0" applyFont="1" applyFill="1" applyBorder="1" applyAlignment="1" applyProtection="1">
      <alignment horizontal="center" vertical="center"/>
      <protection hidden="1"/>
    </xf>
    <xf numFmtId="0" fontId="3" fillId="4" borderId="28" xfId="0" applyFont="1" applyFill="1" applyBorder="1" applyAlignment="1" applyProtection="1">
      <alignment horizontal="center" vertical="center"/>
      <protection hidden="1"/>
    </xf>
    <xf numFmtId="1" fontId="3" fillId="4" borderId="28" xfId="0" applyNumberFormat="1" applyFont="1" applyFill="1" applyBorder="1" applyAlignment="1" applyProtection="1">
      <alignment horizontal="center" vertical="center"/>
      <protection hidden="1"/>
    </xf>
    <xf numFmtId="0" fontId="3" fillId="5" borderId="42" xfId="0" applyFont="1" applyFill="1" applyBorder="1" applyAlignment="1" applyProtection="1">
      <alignment horizontal="center" vertical="center" wrapText="1"/>
      <protection hidden="1"/>
    </xf>
    <xf numFmtId="0" fontId="3" fillId="2" borderId="43" xfId="0" applyFont="1" applyFill="1" applyBorder="1" applyAlignment="1" applyProtection="1">
      <alignment horizontal="center" vertical="center" wrapText="1"/>
      <protection hidden="1"/>
    </xf>
    <xf numFmtId="0" fontId="3" fillId="2" borderId="42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0" fontId="3" fillId="3" borderId="42" xfId="0" applyFont="1" applyFill="1" applyBorder="1" applyAlignment="1" applyProtection="1">
      <alignment horizontal="center" vertical="center" wrapText="1"/>
      <protection hidden="1"/>
    </xf>
    <xf numFmtId="0" fontId="2" fillId="15" borderId="46" xfId="0" applyFont="1" applyFill="1" applyBorder="1" applyAlignment="1" applyProtection="1">
      <alignment vertical="center" wrapText="1"/>
      <protection locked="0" hidden="1"/>
    </xf>
    <xf numFmtId="0" fontId="2" fillId="15" borderId="33" xfId="0" applyFont="1" applyFill="1" applyBorder="1" applyAlignment="1" applyProtection="1">
      <alignment vertical="center" wrapText="1"/>
      <protection locked="0" hidden="1"/>
    </xf>
    <xf numFmtId="0" fontId="3" fillId="15" borderId="47" xfId="0" applyFont="1" applyFill="1" applyBorder="1" applyAlignment="1" applyProtection="1">
      <alignment horizontal="center" vertical="center"/>
      <protection locked="0" hidden="1"/>
    </xf>
    <xf numFmtId="164" fontId="4" fillId="5" borderId="26" xfId="0" applyNumberFormat="1" applyFont="1" applyFill="1" applyBorder="1" applyAlignment="1" applyProtection="1">
      <alignment horizontal="center" vertical="center"/>
      <protection hidden="1"/>
    </xf>
    <xf numFmtId="0" fontId="3" fillId="15" borderId="49" xfId="0" applyNumberFormat="1" applyFont="1" applyFill="1" applyBorder="1" applyAlignment="1" applyProtection="1">
      <alignment horizontal="center" vertical="center"/>
      <protection locked="0" hidden="1"/>
    </xf>
    <xf numFmtId="0" fontId="3" fillId="15" borderId="7" xfId="0" applyFont="1" applyFill="1" applyBorder="1" applyAlignment="1" applyProtection="1">
      <alignment horizontal="center" vertical="center"/>
      <protection locked="0" hidden="1"/>
    </xf>
    <xf numFmtId="0" fontId="3" fillId="15" borderId="18" xfId="0" applyFont="1" applyFill="1" applyBorder="1" applyAlignment="1" applyProtection="1">
      <alignment horizontal="center" vertical="center"/>
      <protection locked="0" hidden="1"/>
    </xf>
    <xf numFmtId="1" fontId="3" fillId="15" borderId="49" xfId="0" applyNumberFormat="1" applyFont="1" applyFill="1" applyBorder="1" applyAlignment="1" applyProtection="1">
      <alignment horizontal="center" vertical="center"/>
      <protection locked="0" hidden="1"/>
    </xf>
    <xf numFmtId="0" fontId="2" fillId="15" borderId="50" xfId="0" applyFont="1" applyFill="1" applyBorder="1" applyAlignment="1" applyProtection="1">
      <alignment vertical="center" wrapText="1"/>
      <protection locked="0" hidden="1"/>
    </xf>
    <xf numFmtId="0" fontId="2" fillId="15" borderId="45" xfId="0" applyFont="1" applyFill="1" applyBorder="1" applyAlignment="1" applyProtection="1">
      <alignment vertical="center" wrapText="1"/>
      <protection locked="0" hidden="1"/>
    </xf>
    <xf numFmtId="0" fontId="3" fillId="15" borderId="51" xfId="0" applyFont="1" applyFill="1" applyBorder="1" applyAlignment="1" applyProtection="1">
      <alignment horizontal="center" vertical="center"/>
      <protection locked="0" hidden="1"/>
    </xf>
    <xf numFmtId="0" fontId="3" fillId="15" borderId="23" xfId="0" applyNumberFormat="1" applyFont="1" applyFill="1" applyBorder="1" applyAlignment="1" applyProtection="1">
      <alignment horizontal="center" vertical="center"/>
      <protection locked="0" hidden="1"/>
    </xf>
    <xf numFmtId="0" fontId="3" fillId="15" borderId="20" xfId="0" applyFont="1" applyFill="1" applyBorder="1" applyAlignment="1" applyProtection="1">
      <alignment horizontal="center" vertical="center"/>
      <protection locked="0" hidden="1"/>
    </xf>
    <xf numFmtId="1" fontId="3" fillId="15" borderId="23" xfId="0" applyNumberFormat="1" applyFont="1" applyFill="1" applyBorder="1" applyAlignment="1" applyProtection="1">
      <alignment horizontal="center" vertical="center"/>
      <protection locked="0" hidden="1"/>
    </xf>
    <xf numFmtId="0" fontId="3" fillId="16" borderId="3" xfId="0" applyFont="1" applyFill="1" applyBorder="1" applyProtection="1">
      <protection hidden="1"/>
    </xf>
    <xf numFmtId="0" fontId="3" fillId="16" borderId="27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 wrapText="1"/>
      <protection hidden="1"/>
    </xf>
    <xf numFmtId="0" fontId="3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0" fillId="5" borderId="10" xfId="0" applyFill="1" applyBorder="1" applyAlignment="1" applyProtection="1">
      <alignment horizontal="center" vertical="center" wrapText="1"/>
      <protection hidden="1"/>
    </xf>
    <xf numFmtId="0" fontId="4" fillId="5" borderId="11" xfId="0" applyFont="1" applyFill="1" applyBorder="1" applyAlignment="1" applyProtection="1">
      <alignment horizontal="center" vertical="center" wrapText="1"/>
      <protection hidden="1"/>
    </xf>
    <xf numFmtId="0" fontId="0" fillId="5" borderId="11" xfId="0" applyFill="1" applyBorder="1" applyAlignment="1" applyProtection="1">
      <alignment horizontal="center" vertical="center" wrapText="1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0" fillId="17" borderId="10" xfId="0" applyFill="1" applyBorder="1" applyAlignment="1" applyProtection="1">
      <alignment horizontal="center" vertical="center" wrapText="1"/>
      <protection hidden="1"/>
    </xf>
    <xf numFmtId="0" fontId="4" fillId="17" borderId="11" xfId="0" applyFont="1" applyFill="1" applyBorder="1" applyAlignment="1" applyProtection="1">
      <alignment horizontal="center" vertical="center" wrapText="1"/>
      <protection hidden="1"/>
    </xf>
    <xf numFmtId="0" fontId="0" fillId="17" borderId="11" xfId="0" applyFill="1" applyBorder="1" applyAlignment="1" applyProtection="1">
      <alignment horizontal="center" vertical="center" wrapText="1"/>
      <protection hidden="1"/>
    </xf>
    <xf numFmtId="0" fontId="4" fillId="17" borderId="12" xfId="0" applyFont="1" applyFill="1" applyBorder="1" applyAlignment="1" applyProtection="1">
      <alignment horizontal="center" vertical="center" wrapText="1"/>
      <protection hidden="1"/>
    </xf>
    <xf numFmtId="0" fontId="0" fillId="3" borderId="10" xfId="0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0" fillId="16" borderId="11" xfId="0" applyFill="1" applyBorder="1" applyAlignment="1" applyProtection="1">
      <alignment horizontal="center" vertical="center" wrapText="1"/>
      <protection hidden="1"/>
    </xf>
    <xf numFmtId="0" fontId="0" fillId="16" borderId="12" xfId="0" applyFill="1" applyBorder="1" applyAlignment="1" applyProtection="1">
      <alignment horizontal="center" vertical="center" wrapText="1"/>
      <protection hidden="1"/>
    </xf>
    <xf numFmtId="0" fontId="0" fillId="17" borderId="13" xfId="0" applyFill="1" applyBorder="1" applyAlignment="1">
      <alignment horizontal="center" vertical="center" wrapText="1"/>
    </xf>
    <xf numFmtId="0" fontId="0" fillId="17" borderId="31" xfId="0" applyFill="1" applyBorder="1" applyAlignment="1">
      <alignment horizontal="center" vertical="center" wrapText="1"/>
    </xf>
    <xf numFmtId="0" fontId="5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5" fillId="5" borderId="28" xfId="0" applyFont="1" applyFill="1" applyBorder="1" applyAlignment="1" applyProtection="1">
      <alignment horizontal="center" vertical="center" wrapText="1"/>
      <protection hidden="1"/>
    </xf>
    <xf numFmtId="0" fontId="8" fillId="5" borderId="29" xfId="0" applyFont="1" applyFill="1" applyBorder="1" applyAlignment="1" applyProtection="1">
      <alignment horizontal="center" vertical="center" wrapText="1"/>
      <protection hidden="1"/>
    </xf>
    <xf numFmtId="10" fontId="8" fillId="5" borderId="28" xfId="0" applyNumberFormat="1" applyFont="1" applyFill="1" applyBorder="1" applyAlignment="1" applyProtection="1">
      <alignment horizontal="center" vertical="center"/>
      <protection hidden="1"/>
    </xf>
    <xf numFmtId="0" fontId="5" fillId="17" borderId="27" xfId="0" applyFont="1" applyFill="1" applyBorder="1" applyAlignment="1" applyProtection="1">
      <alignment horizontal="center" vertical="center" wrapText="1"/>
      <protection hidden="1"/>
    </xf>
    <xf numFmtId="0" fontId="8" fillId="17" borderId="28" xfId="0" applyFont="1" applyFill="1" applyBorder="1" applyAlignment="1" applyProtection="1">
      <alignment horizontal="center" vertical="center" wrapText="1"/>
      <protection hidden="1"/>
    </xf>
    <xf numFmtId="0" fontId="5" fillId="17" borderId="28" xfId="0" applyFont="1" applyFill="1" applyBorder="1" applyAlignment="1" applyProtection="1">
      <alignment horizontal="center" vertical="center" wrapText="1"/>
      <protection hidden="1"/>
    </xf>
    <xf numFmtId="0" fontId="8" fillId="17" borderId="29" xfId="0" applyFont="1" applyFill="1" applyBorder="1" applyAlignment="1" applyProtection="1">
      <alignment horizontal="center" vertical="center" wrapText="1"/>
      <protection hidden="1"/>
    </xf>
    <xf numFmtId="10" fontId="8" fillId="17" borderId="28" xfId="0" applyNumberFormat="1" applyFont="1" applyFill="1" applyBorder="1" applyAlignment="1" applyProtection="1">
      <alignment horizontal="center" vertical="center"/>
      <protection hidden="1"/>
    </xf>
    <xf numFmtId="0" fontId="7" fillId="2" borderId="27" xfId="0" applyFont="1" applyFill="1" applyBorder="1" applyAlignment="1" applyProtection="1">
      <alignment horizontal="center" vertical="center" wrapText="1"/>
      <protection hidden="1"/>
    </xf>
    <xf numFmtId="0" fontId="7" fillId="2" borderId="28" xfId="0" applyFont="1" applyFill="1" applyBorder="1" applyAlignment="1" applyProtection="1">
      <alignment horizontal="center" vertical="center" wrapText="1"/>
      <protection hidden="1"/>
    </xf>
    <xf numFmtId="0" fontId="7" fillId="5" borderId="27" xfId="0" applyFont="1" applyFill="1" applyBorder="1" applyAlignment="1" applyProtection="1">
      <alignment horizontal="center" vertical="center" wrapText="1"/>
      <protection hidden="1"/>
    </xf>
    <xf numFmtId="0" fontId="7" fillId="5" borderId="28" xfId="0" applyFont="1" applyFill="1" applyBorder="1" applyAlignment="1" applyProtection="1">
      <alignment horizontal="center" vertical="center" wrapText="1"/>
      <protection hidden="1"/>
    </xf>
    <xf numFmtId="0" fontId="7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0" fontId="8" fillId="3" borderId="29" xfId="0" applyFont="1" applyFill="1" applyBorder="1" applyAlignment="1" applyProtection="1">
      <alignment horizontal="center" vertical="center" wrapText="1"/>
      <protection hidden="1"/>
    </xf>
    <xf numFmtId="10" fontId="8" fillId="3" borderId="28" xfId="0" applyNumberFormat="1" applyFont="1" applyFill="1" applyBorder="1" applyAlignment="1" applyProtection="1">
      <alignment horizontal="center" vertical="center"/>
      <protection hidden="1"/>
    </xf>
    <xf numFmtId="0" fontId="7" fillId="8" borderId="27" xfId="0" applyFont="1" applyFill="1" applyBorder="1" applyAlignment="1" applyProtection="1">
      <alignment horizontal="center" vertical="center" wrapText="1"/>
      <protection hidden="1"/>
    </xf>
    <xf numFmtId="0" fontId="8" fillId="8" borderId="28" xfId="0" applyFont="1" applyFill="1" applyBorder="1" applyAlignment="1" applyProtection="1">
      <alignment horizontal="center" vertical="center" wrapText="1"/>
      <protection hidden="1"/>
    </xf>
    <xf numFmtId="0" fontId="7" fillId="8" borderId="28" xfId="0" applyFont="1" applyFill="1" applyBorder="1" applyAlignment="1" applyProtection="1">
      <alignment horizontal="center" vertical="center" wrapText="1"/>
      <protection hidden="1"/>
    </xf>
    <xf numFmtId="0" fontId="8" fillId="8" borderId="29" xfId="0" applyFont="1" applyFill="1" applyBorder="1" applyAlignment="1" applyProtection="1">
      <alignment horizontal="center" vertical="center" wrapText="1"/>
      <protection hidden="1"/>
    </xf>
    <xf numFmtId="10" fontId="8" fillId="8" borderId="28" xfId="0" applyNumberFormat="1" applyFont="1" applyFill="1" applyBorder="1" applyAlignment="1" applyProtection="1">
      <alignment horizontal="center" vertical="center"/>
      <protection hidden="1"/>
    </xf>
    <xf numFmtId="0" fontId="7" fillId="17" borderId="10" xfId="0" applyFont="1" applyFill="1" applyBorder="1" applyAlignment="1">
      <alignment horizontal="center" vertical="center" wrapText="1"/>
    </xf>
    <xf numFmtId="0" fontId="5" fillId="17" borderId="12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 applyProtection="1">
      <alignment horizontal="center" vertical="center" wrapText="1"/>
      <protection hidden="1"/>
    </xf>
    <xf numFmtId="0" fontId="5" fillId="17" borderId="12" xfId="0" applyFont="1" applyFill="1" applyBorder="1" applyAlignment="1" applyProtection="1">
      <alignment horizontal="center" vertical="center" wrapText="1"/>
      <protection hidden="1"/>
    </xf>
    <xf numFmtId="10" fontId="4" fillId="3" borderId="29" xfId="0" applyNumberFormat="1" applyFont="1" applyFill="1" applyBorder="1" applyAlignment="1" applyProtection="1">
      <alignment horizontal="center" vertical="center"/>
      <protection hidden="1"/>
    </xf>
    <xf numFmtId="0" fontId="3" fillId="17" borderId="10" xfId="0" applyFont="1" applyFill="1" applyBorder="1" applyAlignment="1" applyProtection="1">
      <alignment horizontal="center" vertical="center" wrapText="1"/>
      <protection hidden="1"/>
    </xf>
    <xf numFmtId="0" fontId="9" fillId="17" borderId="12" xfId="0" applyFont="1" applyFill="1" applyBorder="1" applyAlignment="1" applyProtection="1">
      <alignment horizontal="center" vertical="center" wrapText="1"/>
      <protection hidden="1"/>
    </xf>
    <xf numFmtId="0" fontId="3" fillId="17" borderId="42" xfId="0" applyFont="1" applyFill="1" applyBorder="1" applyAlignment="1" applyProtection="1">
      <alignment horizontal="center" vertical="center" wrapText="1"/>
      <protection hidden="1"/>
    </xf>
    <xf numFmtId="10" fontId="4" fillId="17" borderId="29" xfId="0" applyNumberFormat="1" applyFont="1" applyFill="1" applyBorder="1" applyAlignment="1" applyProtection="1">
      <alignment horizontal="center" vertical="center"/>
      <protection hidden="1"/>
    </xf>
    <xf numFmtId="0" fontId="3" fillId="8" borderId="42" xfId="0" applyFont="1" applyFill="1" applyBorder="1" applyAlignment="1" applyProtection="1">
      <alignment horizontal="center" vertical="center" wrapText="1"/>
      <protection hidden="1"/>
    </xf>
    <xf numFmtId="0" fontId="3" fillId="8" borderId="10" xfId="0" applyFont="1" applyFill="1" applyBorder="1" applyAlignment="1" applyProtection="1">
      <alignment horizontal="center" vertical="center" wrapText="1"/>
      <protection hidden="1"/>
    </xf>
    <xf numFmtId="10" fontId="4" fillId="2" borderId="29" xfId="0" applyNumberFormat="1" applyFont="1" applyFill="1" applyBorder="1" applyAlignment="1" applyProtection="1">
      <alignment horizontal="center" vertical="center"/>
      <protection hidden="1"/>
    </xf>
    <xf numFmtId="0" fontId="3" fillId="16" borderId="10" xfId="0" applyFont="1" applyFill="1" applyBorder="1" applyAlignment="1" applyProtection="1">
      <alignment horizontal="center" vertical="center" wrapText="1"/>
      <protection hidden="1"/>
    </xf>
    <xf numFmtId="0" fontId="3" fillId="19" borderId="10" xfId="0" applyFont="1" applyFill="1" applyBorder="1" applyAlignment="1" applyProtection="1">
      <alignment horizontal="center" vertical="center" wrapText="1"/>
      <protection hidden="1"/>
    </xf>
    <xf numFmtId="0" fontId="9" fillId="19" borderId="12" xfId="0" applyFont="1" applyFill="1" applyBorder="1" applyAlignment="1" applyProtection="1">
      <alignment horizontal="center" vertical="center" wrapText="1"/>
      <protection hidden="1"/>
    </xf>
    <xf numFmtId="0" fontId="3" fillId="19" borderId="42" xfId="0" applyFont="1" applyFill="1" applyBorder="1" applyAlignment="1" applyProtection="1">
      <alignment horizontal="center" vertical="center" wrapText="1"/>
      <protection hidden="1"/>
    </xf>
    <xf numFmtId="10" fontId="4" fillId="19" borderId="29" xfId="0" applyNumberFormat="1" applyFont="1" applyFill="1" applyBorder="1" applyAlignment="1" applyProtection="1">
      <alignment horizontal="center" vertical="center"/>
      <protection hidden="1"/>
    </xf>
    <xf numFmtId="0" fontId="3" fillId="16" borderId="11" xfId="0" applyFont="1" applyFill="1" applyBorder="1" applyAlignment="1" applyProtection="1">
      <alignment horizontal="center" vertical="center" wrapText="1"/>
      <protection hidden="1"/>
    </xf>
    <xf numFmtId="0" fontId="3" fillId="16" borderId="12" xfId="0" applyFont="1" applyFill="1" applyBorder="1" applyAlignment="1" applyProtection="1">
      <alignment horizontal="center" vertical="center" wrapText="1"/>
      <protection hidden="1"/>
    </xf>
    <xf numFmtId="0" fontId="3" fillId="3" borderId="43" xfId="0" applyFont="1" applyFill="1" applyBorder="1" applyAlignment="1" applyProtection="1">
      <alignment horizontal="center" vertical="center" wrapText="1"/>
      <protection hidden="1"/>
    </xf>
    <xf numFmtId="0" fontId="3" fillId="5" borderId="43" xfId="0" applyFont="1" applyFill="1" applyBorder="1" applyAlignment="1" applyProtection="1">
      <alignment horizontal="center" vertical="center" wrapText="1"/>
      <protection hidden="1"/>
    </xf>
    <xf numFmtId="0" fontId="3" fillId="21" borderId="10" xfId="0" applyFont="1" applyFill="1" applyBorder="1" applyAlignment="1" applyProtection="1">
      <alignment horizontal="center" vertical="center" wrapText="1"/>
      <protection hidden="1"/>
    </xf>
    <xf numFmtId="0" fontId="9" fillId="21" borderId="12" xfId="0" applyFont="1" applyFill="1" applyBorder="1" applyAlignment="1" applyProtection="1">
      <alignment horizontal="center" vertical="center" wrapText="1"/>
      <protection hidden="1"/>
    </xf>
    <xf numFmtId="0" fontId="3" fillId="21" borderId="42" xfId="0" applyFont="1" applyFill="1" applyBorder="1" applyAlignment="1" applyProtection="1">
      <alignment horizontal="center" vertical="center" wrapText="1"/>
      <protection hidden="1"/>
    </xf>
    <xf numFmtId="0" fontId="3" fillId="21" borderId="43" xfId="0" applyFont="1" applyFill="1" applyBorder="1" applyAlignment="1" applyProtection="1">
      <alignment horizontal="center" vertical="center" wrapText="1"/>
      <protection hidden="1"/>
    </xf>
    <xf numFmtId="164" fontId="9" fillId="21" borderId="41" xfId="0" applyNumberFormat="1" applyFont="1" applyFill="1" applyBorder="1" applyAlignment="1" applyProtection="1">
      <alignment vertical="center"/>
      <protection hidden="1"/>
    </xf>
    <xf numFmtId="164" fontId="9" fillId="21" borderId="44" xfId="0" applyNumberFormat="1" applyFont="1" applyFill="1" applyBorder="1" applyAlignment="1" applyProtection="1">
      <alignment vertical="center"/>
      <protection hidden="1"/>
    </xf>
    <xf numFmtId="10" fontId="4" fillId="21" borderId="29" xfId="0" applyNumberFormat="1" applyFont="1" applyFill="1" applyBorder="1" applyAlignment="1" applyProtection="1">
      <alignment horizontal="center" vertical="center"/>
      <protection hidden="1"/>
    </xf>
    <xf numFmtId="164" fontId="4" fillId="3" borderId="26" xfId="0" applyNumberFormat="1" applyFont="1" applyFill="1" applyBorder="1" applyAlignment="1" applyProtection="1">
      <alignment horizontal="center" vertical="center"/>
      <protection hidden="1"/>
    </xf>
    <xf numFmtId="164" fontId="4" fillId="2" borderId="26" xfId="0" applyNumberFormat="1" applyFont="1" applyFill="1" applyBorder="1" applyAlignment="1" applyProtection="1">
      <alignment horizontal="center" vertical="center"/>
      <protection hidden="1"/>
    </xf>
    <xf numFmtId="164" fontId="4" fillId="21" borderId="26" xfId="0" applyNumberFormat="1" applyFont="1" applyFill="1" applyBorder="1" applyAlignment="1" applyProtection="1">
      <alignment horizontal="center" vertical="center"/>
      <protection hidden="1"/>
    </xf>
    <xf numFmtId="0" fontId="3" fillId="16" borderId="13" xfId="0" applyFont="1" applyFill="1" applyBorder="1" applyAlignment="1" applyProtection="1">
      <alignment horizontal="center" vertical="center" wrapText="1"/>
      <protection hidden="1"/>
    </xf>
    <xf numFmtId="0" fontId="3" fillId="16" borderId="31" xfId="0" applyFont="1" applyFill="1" applyBorder="1" applyAlignment="1" applyProtection="1">
      <alignment horizontal="center" vertical="center" wrapText="1"/>
      <protection hidden="1"/>
    </xf>
    <xf numFmtId="0" fontId="3" fillId="16" borderId="47" xfId="0" applyFont="1" applyFill="1" applyBorder="1" applyAlignment="1" applyProtection="1">
      <alignment horizontal="center" vertical="center"/>
      <protection hidden="1"/>
    </xf>
    <xf numFmtId="0" fontId="3" fillId="16" borderId="48" xfId="0" applyFont="1" applyFill="1" applyBorder="1" applyAlignment="1" applyProtection="1">
      <alignment horizontal="center" vertical="center"/>
      <protection hidden="1"/>
    </xf>
    <xf numFmtId="1" fontId="3" fillId="16" borderId="48" xfId="0" applyNumberFormat="1" applyFont="1" applyFill="1" applyBorder="1" applyAlignment="1" applyProtection="1">
      <alignment horizontal="center" vertical="center"/>
      <protection hidden="1"/>
    </xf>
    <xf numFmtId="0" fontId="3" fillId="16" borderId="51" xfId="0" applyFont="1" applyFill="1" applyBorder="1" applyAlignment="1" applyProtection="1">
      <alignment horizontal="center" vertical="center"/>
      <protection hidden="1"/>
    </xf>
    <xf numFmtId="0" fontId="3" fillId="16" borderId="24" xfId="0" applyFont="1" applyFill="1" applyBorder="1" applyAlignment="1" applyProtection="1">
      <alignment horizontal="center" vertical="center"/>
      <protection hidden="1"/>
    </xf>
    <xf numFmtId="0" fontId="7" fillId="4" borderId="27" xfId="0" applyFont="1" applyFill="1" applyBorder="1" applyAlignment="1" applyProtection="1">
      <alignment horizontal="center" vertical="center"/>
      <protection hidden="1"/>
    </xf>
    <xf numFmtId="0" fontId="7" fillId="4" borderId="28" xfId="0" applyFont="1" applyFill="1" applyBorder="1" applyAlignment="1" applyProtection="1">
      <alignment horizontal="center" vertical="center"/>
      <protection hidden="1"/>
    </xf>
    <xf numFmtId="0" fontId="7" fillId="4" borderId="29" xfId="0" applyFont="1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Protection="1">
      <protection hidden="1"/>
    </xf>
    <xf numFmtId="0" fontId="0" fillId="8" borderId="12" xfId="0" applyFont="1" applyFill="1" applyBorder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10" fontId="7" fillId="17" borderId="8" xfId="0" applyNumberFormat="1" applyFont="1" applyFill="1" applyBorder="1" applyAlignment="1" applyProtection="1">
      <alignment horizontal="center"/>
      <protection hidden="1"/>
    </xf>
    <xf numFmtId="10" fontId="7" fillId="2" borderId="8" xfId="0" applyNumberFormat="1" applyFont="1" applyFill="1" applyBorder="1" applyAlignment="1" applyProtection="1">
      <alignment horizontal="center"/>
      <protection hidden="1"/>
    </xf>
    <xf numFmtId="10" fontId="7" fillId="5" borderId="8" xfId="0" applyNumberFormat="1" applyFont="1" applyFill="1" applyBorder="1" applyAlignment="1" applyProtection="1">
      <alignment horizontal="center"/>
      <protection hidden="1"/>
    </xf>
    <xf numFmtId="10" fontId="7" fillId="3" borderId="8" xfId="0" applyNumberFormat="1" applyFont="1" applyFill="1" applyBorder="1" applyAlignment="1" applyProtection="1">
      <alignment horizontal="center"/>
      <protection hidden="1"/>
    </xf>
    <xf numFmtId="0" fontId="0" fillId="15" borderId="9" xfId="0" applyFont="1" applyFill="1" applyBorder="1" applyAlignment="1" applyProtection="1">
      <alignment horizontal="center" vertical="center"/>
      <protection locked="0" hidden="1"/>
    </xf>
    <xf numFmtId="0" fontId="0" fillId="15" borderId="54" xfId="0" applyFont="1" applyFill="1" applyBorder="1" applyAlignment="1" applyProtection="1">
      <alignment horizontal="center" vertical="center"/>
      <protection locked="0" hidden="1"/>
    </xf>
    <xf numFmtId="0" fontId="0" fillId="15" borderId="52" xfId="0" applyFont="1" applyFill="1" applyBorder="1" applyAlignment="1" applyProtection="1">
      <alignment horizontal="center" vertical="center"/>
      <protection locked="0" hidden="1"/>
    </xf>
    <xf numFmtId="0" fontId="3" fillId="2" borderId="3" xfId="0" applyFont="1" applyFill="1" applyBorder="1" applyAlignment="1" applyProtection="1">
      <alignment horizontal="centerContinuous" vertical="center" wrapText="1"/>
      <protection hidden="1"/>
    </xf>
    <xf numFmtId="0" fontId="3" fillId="2" borderId="4" xfId="0" applyFont="1" applyFill="1" applyBorder="1" applyAlignment="1" applyProtection="1">
      <alignment horizontal="centerContinuous" vertical="center" wrapText="1"/>
      <protection hidden="1"/>
    </xf>
    <xf numFmtId="0" fontId="3" fillId="2" borderId="5" xfId="0" applyFont="1" applyFill="1" applyBorder="1" applyAlignment="1" applyProtection="1">
      <alignment horizontal="centerContinuous" vertical="center" wrapText="1"/>
      <protection hidden="1"/>
    </xf>
    <xf numFmtId="0" fontId="3" fillId="3" borderId="3" xfId="0" applyFont="1" applyFill="1" applyBorder="1" applyAlignment="1" applyProtection="1">
      <alignment horizontal="centerContinuous" vertical="center" wrapText="1"/>
      <protection hidden="1"/>
    </xf>
    <xf numFmtId="0" fontId="3" fillId="3" borderId="4" xfId="0" applyFont="1" applyFill="1" applyBorder="1" applyAlignment="1" applyProtection="1">
      <alignment horizontal="centerContinuous" vertical="center" wrapText="1"/>
      <protection hidden="1"/>
    </xf>
    <xf numFmtId="0" fontId="3" fillId="3" borderId="5" xfId="0" applyFont="1" applyFill="1" applyBorder="1" applyAlignment="1" applyProtection="1">
      <alignment horizontal="centerContinuous" vertical="center" wrapText="1"/>
      <protection hidden="1"/>
    </xf>
    <xf numFmtId="0" fontId="3" fillId="4" borderId="3" xfId="0" applyFont="1" applyFill="1" applyBorder="1" applyAlignment="1" applyProtection="1">
      <alignment horizontal="centerContinuous" vertical="center" wrapText="1"/>
      <protection hidden="1"/>
    </xf>
    <xf numFmtId="0" fontId="3" fillId="4" borderId="4" xfId="0" applyFont="1" applyFill="1" applyBorder="1" applyAlignment="1" applyProtection="1">
      <alignment horizontal="centerContinuous" vertical="center" wrapText="1"/>
      <protection hidden="1"/>
    </xf>
    <xf numFmtId="0" fontId="3" fillId="4" borderId="5" xfId="0" applyFont="1" applyFill="1" applyBorder="1" applyAlignment="1" applyProtection="1">
      <alignment horizontal="centerContinuous" vertical="center" wrapText="1"/>
      <protection hidden="1"/>
    </xf>
    <xf numFmtId="0" fontId="3" fillId="5" borderId="3" xfId="0" applyFont="1" applyFill="1" applyBorder="1" applyAlignment="1" applyProtection="1">
      <alignment horizontal="centerContinuous" vertical="center" wrapText="1"/>
      <protection hidden="1"/>
    </xf>
    <xf numFmtId="0" fontId="3" fillId="5" borderId="4" xfId="0" applyFont="1" applyFill="1" applyBorder="1" applyAlignment="1" applyProtection="1">
      <alignment horizontal="centerContinuous" vertical="center" wrapText="1"/>
      <protection hidden="1"/>
    </xf>
    <xf numFmtId="0" fontId="3" fillId="5" borderId="5" xfId="0" applyFont="1" applyFill="1" applyBorder="1" applyAlignment="1" applyProtection="1">
      <alignment horizontal="centerContinuous" vertical="center" wrapText="1"/>
      <protection hidden="1"/>
    </xf>
    <xf numFmtId="0" fontId="0" fillId="15" borderId="9" xfId="0" applyFill="1" applyBorder="1" applyAlignment="1" applyProtection="1">
      <alignment horizontal="center" vertical="center" wrapText="1"/>
      <protection locked="0" hidden="1"/>
    </xf>
    <xf numFmtId="10" fontId="4" fillId="17" borderId="52" xfId="0" applyNumberFormat="1" applyFont="1" applyFill="1" applyBorder="1" applyAlignment="1" applyProtection="1">
      <alignment horizontal="center" vertical="center"/>
      <protection hidden="1"/>
    </xf>
    <xf numFmtId="0" fontId="0" fillId="15" borderId="55" xfId="0" applyFill="1" applyBorder="1" applyAlignment="1" applyProtection="1">
      <alignment horizontal="center" vertical="center" wrapText="1"/>
      <protection locked="0" hidden="1"/>
    </xf>
    <xf numFmtId="10" fontId="4" fillId="17" borderId="56" xfId="0" applyNumberFormat="1" applyFont="1" applyFill="1" applyBorder="1" applyAlignment="1" applyProtection="1">
      <alignment horizontal="center" vertical="center"/>
      <protection hidden="1"/>
    </xf>
    <xf numFmtId="10" fontId="4" fillId="2" borderId="52" xfId="0" applyNumberFormat="1" applyFont="1" applyFill="1" applyBorder="1" applyAlignment="1" applyProtection="1">
      <alignment horizontal="center" vertical="center"/>
      <protection hidden="1"/>
    </xf>
    <xf numFmtId="0" fontId="0" fillId="15" borderId="54" xfId="0" applyFill="1" applyBorder="1" applyAlignment="1" applyProtection="1">
      <alignment horizontal="center" vertical="center" wrapText="1"/>
      <protection locked="0" hidden="1"/>
    </xf>
    <xf numFmtId="10" fontId="4" fillId="2" borderId="56" xfId="0" applyNumberFormat="1" applyFont="1" applyFill="1" applyBorder="1" applyAlignment="1" applyProtection="1">
      <alignment horizontal="center" vertical="center"/>
      <protection hidden="1"/>
    </xf>
    <xf numFmtId="10" fontId="4" fillId="3" borderId="52" xfId="0" applyNumberFormat="1" applyFont="1" applyFill="1" applyBorder="1" applyAlignment="1" applyProtection="1">
      <alignment horizontal="center" vertical="center"/>
      <protection hidden="1"/>
    </xf>
    <xf numFmtId="10" fontId="4" fillId="3" borderId="56" xfId="0" applyNumberFormat="1" applyFont="1" applyFill="1" applyBorder="1" applyAlignment="1" applyProtection="1">
      <alignment horizontal="center" vertical="center"/>
      <protection hidden="1"/>
    </xf>
    <xf numFmtId="10" fontId="4" fillId="5" borderId="52" xfId="0" applyNumberFormat="1" applyFont="1" applyFill="1" applyBorder="1" applyAlignment="1" applyProtection="1">
      <alignment horizontal="center" vertical="center"/>
      <protection hidden="1"/>
    </xf>
    <xf numFmtId="10" fontId="4" fillId="5" borderId="56" xfId="0" applyNumberFormat="1" applyFont="1" applyFill="1" applyBorder="1" applyAlignment="1" applyProtection="1">
      <alignment horizontal="center" vertical="center"/>
      <protection hidden="1"/>
    </xf>
    <xf numFmtId="0" fontId="0" fillId="4" borderId="57" xfId="0" applyFont="1" applyFill="1" applyBorder="1" applyAlignment="1" applyProtection="1">
      <alignment horizontal="center" vertical="center"/>
      <protection hidden="1"/>
    </xf>
    <xf numFmtId="0" fontId="0" fillId="4" borderId="58" xfId="0" applyFont="1" applyFill="1" applyBorder="1" applyAlignment="1" applyProtection="1">
      <alignment horizontal="center" vertical="center"/>
      <protection hidden="1"/>
    </xf>
    <xf numFmtId="0" fontId="0" fillId="4" borderId="52" xfId="0" applyFont="1" applyFill="1" applyBorder="1" applyAlignment="1" applyProtection="1">
      <alignment horizontal="center" vertical="center" wrapText="1"/>
      <protection hidden="1"/>
    </xf>
    <xf numFmtId="0" fontId="3" fillId="17" borderId="18" xfId="0" applyFont="1" applyFill="1" applyBorder="1" applyAlignment="1" applyProtection="1">
      <alignment horizontal="centerContinuous" vertical="center"/>
      <protection hidden="1"/>
    </xf>
    <xf numFmtId="0" fontId="3" fillId="17" borderId="19" xfId="0" applyFont="1" applyFill="1" applyBorder="1" applyAlignment="1" applyProtection="1">
      <alignment horizontal="centerContinuous" vertical="center"/>
      <protection hidden="1"/>
    </xf>
    <xf numFmtId="0" fontId="3" fillId="17" borderId="1" xfId="0" applyFont="1" applyFill="1" applyBorder="1" applyAlignment="1" applyProtection="1">
      <alignment horizontal="centerContinuous" vertical="center"/>
      <protection hidden="1"/>
    </xf>
    <xf numFmtId="0" fontId="3" fillId="2" borderId="18" xfId="0" applyFont="1" applyFill="1" applyBorder="1" applyAlignment="1" applyProtection="1">
      <alignment horizontal="centerContinuous" vertical="center"/>
      <protection hidden="1"/>
    </xf>
    <xf numFmtId="0" fontId="3" fillId="2" borderId="19" xfId="0" applyFont="1" applyFill="1" applyBorder="1" applyAlignment="1" applyProtection="1">
      <alignment horizontal="centerContinuous" vertical="center"/>
      <protection hidden="1"/>
    </xf>
    <xf numFmtId="0" fontId="3" fillId="2" borderId="1" xfId="0" applyFont="1" applyFill="1" applyBorder="1" applyAlignment="1" applyProtection="1">
      <alignment horizontal="centerContinuous" vertical="center"/>
      <protection hidden="1"/>
    </xf>
    <xf numFmtId="0" fontId="3" fillId="3" borderId="20" xfId="0" applyFont="1" applyFill="1" applyBorder="1" applyAlignment="1" applyProtection="1">
      <alignment horizontal="centerContinuous" vertical="center"/>
      <protection hidden="1"/>
    </xf>
    <xf numFmtId="0" fontId="3" fillId="3" borderId="21" xfId="0" applyFont="1" applyFill="1" applyBorder="1" applyAlignment="1" applyProtection="1">
      <alignment horizontal="centerContinuous" vertical="center"/>
      <protection hidden="1"/>
    </xf>
    <xf numFmtId="0" fontId="3" fillId="3" borderId="6" xfId="0" applyFont="1" applyFill="1" applyBorder="1" applyAlignment="1" applyProtection="1">
      <alignment horizontal="centerContinuous" vertical="center"/>
      <protection hidden="1"/>
    </xf>
    <xf numFmtId="0" fontId="3" fillId="5" borderId="20" xfId="0" applyFont="1" applyFill="1" applyBorder="1" applyAlignment="1" applyProtection="1">
      <alignment horizontal="centerContinuous" vertical="center"/>
      <protection hidden="1"/>
    </xf>
    <xf numFmtId="0" fontId="3" fillId="5" borderId="21" xfId="0" applyFont="1" applyFill="1" applyBorder="1" applyAlignment="1" applyProtection="1">
      <alignment horizontal="centerContinuous" vertical="center"/>
      <protection hidden="1"/>
    </xf>
    <xf numFmtId="0" fontId="3" fillId="5" borderId="6" xfId="0" applyFont="1" applyFill="1" applyBorder="1" applyAlignment="1" applyProtection="1">
      <alignment horizontal="centerContinuous" vertical="center"/>
      <protection hidden="1"/>
    </xf>
    <xf numFmtId="0" fontId="3" fillId="16" borderId="16" xfId="0" applyFont="1" applyFill="1" applyBorder="1" applyAlignment="1" applyProtection="1">
      <alignment horizontal="centerContinuous" vertical="center"/>
      <protection hidden="1"/>
    </xf>
    <xf numFmtId="0" fontId="3" fillId="16" borderId="17" xfId="0" applyFont="1" applyFill="1" applyBorder="1" applyAlignment="1" applyProtection="1">
      <alignment horizontal="centerContinuous" vertical="center"/>
      <protection hidden="1"/>
    </xf>
    <xf numFmtId="0" fontId="3" fillId="16" borderId="15" xfId="0" applyFont="1" applyFill="1" applyBorder="1" applyAlignment="1" applyProtection="1">
      <alignment horizontal="centerContinuous" vertical="center"/>
      <protection hidden="1"/>
    </xf>
    <xf numFmtId="0" fontId="3" fillId="5" borderId="36" xfId="0" applyFont="1" applyFill="1" applyBorder="1" applyAlignment="1">
      <alignment horizontal="center" vertical="center" wrapText="1"/>
    </xf>
    <xf numFmtId="0" fontId="3" fillId="17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7" fillId="17" borderId="9" xfId="0" applyFont="1" applyFill="1" applyBorder="1" applyAlignment="1" applyProtection="1">
      <alignment horizontal="center"/>
      <protection hidden="1"/>
    </xf>
    <xf numFmtId="2" fontId="7" fillId="17" borderId="52" xfId="0" applyNumberFormat="1" applyFont="1" applyFill="1" applyBorder="1" applyAlignment="1" applyProtection="1">
      <alignment horizontal="center"/>
      <protection hidden="1"/>
    </xf>
    <xf numFmtId="0" fontId="7" fillId="2" borderId="9" xfId="0" applyFont="1" applyFill="1" applyBorder="1" applyAlignment="1" applyProtection="1">
      <alignment horizontal="center"/>
      <protection hidden="1"/>
    </xf>
    <xf numFmtId="0" fontId="7" fillId="3" borderId="9" xfId="0" applyFont="1" applyFill="1" applyBorder="1" applyAlignment="1" applyProtection="1">
      <alignment horizontal="center"/>
      <protection hidden="1"/>
    </xf>
    <xf numFmtId="0" fontId="7" fillId="5" borderId="55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Continuous"/>
    </xf>
    <xf numFmtId="0" fontId="9" fillId="17" borderId="41" xfId="0" applyFont="1" applyFill="1" applyBorder="1" applyAlignment="1" applyProtection="1">
      <alignment horizontal="center" vertical="center" wrapText="1"/>
      <protection hidden="1"/>
    </xf>
    <xf numFmtId="164" fontId="9" fillId="3" borderId="41" xfId="0" applyNumberFormat="1" applyFont="1" applyFill="1" applyBorder="1" applyAlignment="1" applyProtection="1">
      <alignment horizontal="center" vertical="center" wrapText="1"/>
      <protection hidden="1"/>
    </xf>
    <xf numFmtId="164" fontId="9" fillId="3" borderId="44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41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44" xfId="0" applyNumberFormat="1" applyFont="1" applyFill="1" applyBorder="1" applyAlignment="1" applyProtection="1">
      <alignment horizontal="center" vertical="center" wrapText="1"/>
      <protection hidden="1"/>
    </xf>
    <xf numFmtId="164" fontId="9" fillId="19" borderId="41" xfId="0" applyNumberFormat="1" applyFont="1" applyFill="1" applyBorder="1" applyAlignment="1" applyProtection="1">
      <alignment horizontal="center" vertical="center" wrapText="1"/>
      <protection hidden="1"/>
    </xf>
    <xf numFmtId="164" fontId="9" fillId="19" borderId="44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41" xfId="0" applyFont="1" applyFill="1" applyBorder="1" applyAlignment="1" applyProtection="1">
      <alignment horizontal="center" vertical="center" wrapText="1"/>
      <protection hidden="1"/>
    </xf>
    <xf numFmtId="0" fontId="3" fillId="10" borderId="33" xfId="0" applyFont="1" applyFill="1" applyBorder="1" applyAlignment="1" applyProtection="1">
      <alignment horizontal="center" vertical="center" wrapText="1"/>
      <protection hidden="1"/>
    </xf>
    <xf numFmtId="0" fontId="3" fillId="10" borderId="34" xfId="0" applyFont="1" applyFill="1" applyBorder="1" applyAlignment="1" applyProtection="1">
      <alignment horizontal="center" vertical="center" wrapText="1"/>
      <protection hidden="1"/>
    </xf>
    <xf numFmtId="0" fontId="3" fillId="8" borderId="18" xfId="0" applyFont="1" applyFill="1" applyBorder="1" applyAlignment="1" applyProtection="1">
      <alignment horizontal="center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3" fillId="8" borderId="19" xfId="0" applyFont="1" applyFill="1" applyBorder="1" applyAlignment="1" applyProtection="1">
      <alignment horizontal="center" vertical="center" wrapText="1"/>
      <protection hidden="1"/>
    </xf>
    <xf numFmtId="0" fontId="9" fillId="2" borderId="41" xfId="0" applyFont="1" applyFill="1" applyBorder="1" applyAlignment="1" applyProtection="1">
      <alignment horizontal="center" vertical="center" wrapText="1"/>
      <protection hidden="1"/>
    </xf>
    <xf numFmtId="164" fontId="9" fillId="2" borderId="41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44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41" xfId="0" applyFont="1" applyFill="1" applyBorder="1" applyAlignment="1" applyProtection="1">
      <alignment horizontal="center" vertical="center" wrapText="1"/>
      <protection hidden="1"/>
    </xf>
    <xf numFmtId="0" fontId="9" fillId="21" borderId="41" xfId="0" applyFont="1" applyFill="1" applyBorder="1" applyAlignment="1" applyProtection="1">
      <alignment horizontal="center" vertical="center" wrapText="1"/>
      <protection hidden="1"/>
    </xf>
    <xf numFmtId="164" fontId="9" fillId="21" borderId="41" xfId="0" applyNumberFormat="1" applyFont="1" applyFill="1" applyBorder="1" applyAlignment="1" applyProtection="1">
      <alignment horizontal="center" vertical="center" wrapText="1"/>
      <protection hidden="1"/>
    </xf>
    <xf numFmtId="164" fontId="9" fillId="21" borderId="44" xfId="0" applyNumberFormat="1" applyFont="1" applyFill="1" applyBorder="1" applyAlignment="1" applyProtection="1">
      <alignment horizontal="center" vertical="center" wrapText="1"/>
      <protection hidden="1"/>
    </xf>
    <xf numFmtId="0" fontId="3" fillId="10" borderId="40" xfId="0" applyFont="1" applyFill="1" applyBorder="1" applyAlignment="1" applyProtection="1">
      <alignment horizontal="center" vertical="center" wrapText="1"/>
      <protection hidden="1"/>
    </xf>
    <xf numFmtId="0" fontId="0" fillId="15" borderId="55" xfId="0" applyFont="1" applyFill="1" applyBorder="1" applyAlignment="1" applyProtection="1">
      <alignment horizontal="center" vertical="center"/>
      <protection locked="0" hidden="1"/>
    </xf>
    <xf numFmtId="2" fontId="0" fillId="8" borderId="52" xfId="0" applyNumberFormat="1" applyFont="1" applyFill="1" applyBorder="1" applyAlignment="1" applyProtection="1">
      <alignment horizontal="center" vertical="center"/>
      <protection hidden="1"/>
    </xf>
    <xf numFmtId="0" fontId="0" fillId="2" borderId="33" xfId="0" applyFont="1" applyFill="1" applyBorder="1" applyAlignment="1" applyProtection="1">
      <alignment horizontal="center" vertical="center"/>
      <protection hidden="1"/>
    </xf>
    <xf numFmtId="0" fontId="0" fillId="2" borderId="38" xfId="0" applyFont="1" applyFill="1" applyBorder="1" applyAlignment="1" applyProtection="1">
      <alignment horizontal="center" vertical="center"/>
      <protection hidden="1"/>
    </xf>
    <xf numFmtId="0" fontId="3" fillId="18" borderId="5" xfId="0" applyFont="1" applyFill="1" applyBorder="1" applyAlignment="1" applyProtection="1">
      <alignment horizontal="centerContinuous" vertical="center"/>
      <protection hidden="1"/>
    </xf>
    <xf numFmtId="0" fontId="3" fillId="18" borderId="2" xfId="0" applyFont="1" applyFill="1" applyBorder="1" applyAlignment="1" applyProtection="1">
      <alignment horizontal="centerContinuous" vertical="center"/>
      <protection hidden="1"/>
    </xf>
    <xf numFmtId="0" fontId="3" fillId="10" borderId="2" xfId="0" applyFont="1" applyFill="1" applyBorder="1" applyAlignment="1" applyProtection="1">
      <alignment horizontal="centerContinuous" vertical="center"/>
      <protection hidden="1"/>
    </xf>
    <xf numFmtId="0" fontId="3" fillId="10" borderId="3" xfId="0" applyFont="1" applyFill="1" applyBorder="1" applyAlignment="1" applyProtection="1">
      <alignment horizontal="centerContinuous" vertical="center"/>
      <protection hidden="1"/>
    </xf>
    <xf numFmtId="0" fontId="0" fillId="17" borderId="60" xfId="0" applyFill="1" applyBorder="1" applyAlignment="1">
      <alignment horizontal="center"/>
    </xf>
    <xf numFmtId="0" fontId="0" fillId="2" borderId="60" xfId="0" applyFill="1" applyBorder="1"/>
    <xf numFmtId="0" fontId="0" fillId="3" borderId="60" xfId="0" applyFill="1" applyBorder="1"/>
    <xf numFmtId="0" fontId="0" fillId="5" borderId="60" xfId="0" applyFill="1" applyBorder="1"/>
    <xf numFmtId="0" fontId="0" fillId="5" borderId="42" xfId="0" applyFill="1" applyBorder="1"/>
    <xf numFmtId="0" fontId="3" fillId="5" borderId="47" xfId="0" applyFont="1" applyFill="1" applyBorder="1" applyAlignment="1" applyProtection="1">
      <alignment horizontal="center" vertical="center"/>
      <protection hidden="1"/>
    </xf>
    <xf numFmtId="0" fontId="3" fillId="5" borderId="49" xfId="0" applyNumberFormat="1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3" fillId="2" borderId="47" xfId="0" applyFont="1" applyFill="1" applyBorder="1" applyAlignment="1" applyProtection="1">
      <alignment horizontal="center" vertical="center"/>
      <protection hidden="1"/>
    </xf>
    <xf numFmtId="1" fontId="3" fillId="2" borderId="49" xfId="0" applyNumberFormat="1" applyFont="1" applyFill="1" applyBorder="1" applyAlignment="1" applyProtection="1">
      <alignment horizontal="center" vertical="center"/>
      <protection hidden="1"/>
    </xf>
    <xf numFmtId="0" fontId="3" fillId="3" borderId="47" xfId="0" applyFont="1" applyFill="1" applyBorder="1" applyAlignment="1" applyProtection="1">
      <alignment horizontal="center" vertical="center"/>
      <protection hidden="1"/>
    </xf>
    <xf numFmtId="1" fontId="3" fillId="3" borderId="49" xfId="0" applyNumberFormat="1" applyFont="1" applyFill="1" applyBorder="1" applyAlignment="1" applyProtection="1">
      <alignment horizontal="center" vertical="center"/>
      <protection hidden="1"/>
    </xf>
    <xf numFmtId="1" fontId="3" fillId="5" borderId="49" xfId="0" applyNumberFormat="1" applyFont="1" applyFill="1" applyBorder="1" applyAlignment="1" applyProtection="1">
      <alignment horizontal="center" vertical="center"/>
      <protection hidden="1"/>
    </xf>
    <xf numFmtId="0" fontId="3" fillId="21" borderId="47" xfId="0" applyFont="1" applyFill="1" applyBorder="1" applyAlignment="1" applyProtection="1">
      <alignment horizontal="center" vertical="center"/>
      <protection hidden="1"/>
    </xf>
    <xf numFmtId="1" fontId="3" fillId="21" borderId="49" xfId="0" applyNumberFormat="1" applyFont="1" applyFill="1" applyBorder="1" applyAlignment="1" applyProtection="1">
      <alignment horizontal="center" vertical="center"/>
      <protection hidden="1"/>
    </xf>
    <xf numFmtId="0" fontId="0" fillId="23" borderId="0" xfId="0" applyFill="1"/>
    <xf numFmtId="0" fontId="7" fillId="5" borderId="27" xfId="0" applyFont="1" applyFill="1" applyBorder="1" applyAlignment="1" applyProtection="1">
      <alignment horizontal="center" vertical="center"/>
      <protection hidden="1"/>
    </xf>
    <xf numFmtId="0" fontId="7" fillId="5" borderId="28" xfId="0" applyFont="1" applyFill="1" applyBorder="1" applyAlignment="1" applyProtection="1">
      <alignment horizontal="center" vertical="center"/>
      <protection hidden="1"/>
    </xf>
    <xf numFmtId="0" fontId="7" fillId="2" borderId="27" xfId="0" applyFont="1" applyFill="1" applyBorder="1" applyAlignment="1" applyProtection="1">
      <alignment horizontal="center" vertical="center"/>
      <protection hidden="1"/>
    </xf>
    <xf numFmtId="0" fontId="7" fillId="2" borderId="28" xfId="0" applyFont="1" applyFill="1" applyBorder="1" applyAlignment="1" applyProtection="1">
      <alignment horizontal="center" vertical="center"/>
      <protection hidden="1"/>
    </xf>
    <xf numFmtId="0" fontId="7" fillId="8" borderId="27" xfId="0" applyFont="1" applyFill="1" applyBorder="1" applyAlignment="1" applyProtection="1">
      <alignment horizontal="center" vertical="center"/>
      <protection hidden="1"/>
    </xf>
    <xf numFmtId="0" fontId="7" fillId="8" borderId="28" xfId="0" applyFont="1" applyFill="1" applyBorder="1" applyAlignment="1" applyProtection="1">
      <alignment horizontal="center" vertical="center"/>
      <protection hidden="1"/>
    </xf>
    <xf numFmtId="0" fontId="7" fillId="16" borderId="29" xfId="0" applyFont="1" applyFill="1" applyBorder="1" applyAlignment="1" applyProtection="1">
      <alignment horizontal="center" vertical="center" wrapText="1"/>
      <protection hidden="1"/>
    </xf>
    <xf numFmtId="0" fontId="3" fillId="4" borderId="2" xfId="0" applyFont="1" applyFill="1" applyBorder="1" applyProtection="1">
      <protection hidden="1"/>
    </xf>
    <xf numFmtId="0" fontId="0" fillId="17" borderId="32" xfId="0" applyFill="1" applyBorder="1" applyAlignment="1">
      <alignment horizontal="center" vertical="center" wrapText="1"/>
    </xf>
    <xf numFmtId="0" fontId="0" fillId="4" borderId="27" xfId="0" applyFill="1" applyBorder="1" applyAlignment="1" applyProtection="1">
      <alignment horizontal="center" vertical="center"/>
      <protection hidden="1"/>
    </xf>
    <xf numFmtId="0" fontId="0" fillId="4" borderId="28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0" fillId="15" borderId="27" xfId="0" applyFill="1" applyBorder="1" applyAlignment="1" applyProtection="1">
      <alignment horizontal="center" vertical="center"/>
      <protection locked="0"/>
    </xf>
    <xf numFmtId="0" fontId="0" fillId="15" borderId="28" xfId="0" applyFill="1" applyBorder="1" applyAlignment="1" applyProtection="1">
      <alignment horizontal="center" vertical="center"/>
      <protection locked="0"/>
    </xf>
    <xf numFmtId="0" fontId="0" fillId="15" borderId="29" xfId="0" applyFill="1" applyBorder="1" applyAlignment="1" applyProtection="1">
      <alignment horizontal="center" vertical="center"/>
      <protection locked="0"/>
    </xf>
    <xf numFmtId="0" fontId="3" fillId="15" borderId="59" xfId="0" applyFont="1" applyFill="1" applyBorder="1" applyAlignment="1" applyProtection="1">
      <alignment horizontal="center"/>
      <protection locked="0"/>
    </xf>
    <xf numFmtId="0" fontId="3" fillId="16" borderId="3" xfId="0" applyFont="1" applyFill="1" applyBorder="1" applyAlignment="1" applyProtection="1">
      <alignment horizontal="center" vertical="center" wrapText="1"/>
      <protection hidden="1"/>
    </xf>
    <xf numFmtId="0" fontId="3" fillId="16" borderId="4" xfId="0" applyFont="1" applyFill="1" applyBorder="1" applyAlignment="1" applyProtection="1">
      <alignment horizontal="center" vertical="center" wrapText="1"/>
      <protection hidden="1"/>
    </xf>
    <xf numFmtId="0" fontId="3" fillId="16" borderId="5" xfId="0" applyFont="1" applyFill="1" applyBorder="1" applyAlignment="1" applyProtection="1">
      <alignment horizontal="center" vertical="center" wrapText="1"/>
      <protection hidden="1"/>
    </xf>
    <xf numFmtId="0" fontId="13" fillId="0" borderId="24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3" fillId="17" borderId="27" xfId="0" applyFont="1" applyFill="1" applyBorder="1" applyAlignment="1">
      <alignment horizontal="center" vertical="center"/>
    </xf>
    <xf numFmtId="0" fontId="3" fillId="17" borderId="28" xfId="0" applyFont="1" applyFill="1" applyBorder="1" applyAlignment="1">
      <alignment horizontal="center" vertical="center"/>
    </xf>
    <xf numFmtId="0" fontId="3" fillId="17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16" borderId="2" xfId="0" applyFont="1" applyFill="1" applyBorder="1" applyAlignment="1" applyProtection="1">
      <alignment horizontal="center" vertical="center" wrapText="1"/>
      <protection hidden="1"/>
    </xf>
    <xf numFmtId="0" fontId="5" fillId="17" borderId="2" xfId="0" applyFont="1" applyFill="1" applyBorder="1" applyAlignment="1" applyProtection="1">
      <alignment horizontal="center" vertical="center" wrapText="1"/>
      <protection hidden="1"/>
    </xf>
    <xf numFmtId="0" fontId="6" fillId="17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8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top" wrapText="1"/>
    </xf>
    <xf numFmtId="0" fontId="3" fillId="17" borderId="18" xfId="0" applyFont="1" applyFill="1" applyBorder="1" applyAlignment="1" applyProtection="1">
      <alignment horizontal="center" vertical="center" wrapText="1"/>
      <protection hidden="1"/>
    </xf>
    <xf numFmtId="0" fontId="3" fillId="17" borderId="1" xfId="0" applyFont="1" applyFill="1" applyBorder="1" applyAlignment="1" applyProtection="1">
      <alignment horizontal="center" vertical="center" wrapText="1"/>
      <protection hidden="1"/>
    </xf>
    <xf numFmtId="0" fontId="3" fillId="2" borderId="18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3" borderId="18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5" borderId="18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3" fillId="17" borderId="36" xfId="0" applyFont="1" applyFill="1" applyBorder="1" applyAlignment="1" applyProtection="1">
      <alignment horizontal="center" vertical="center" wrapText="1"/>
      <protection hidden="1"/>
    </xf>
    <xf numFmtId="0" fontId="3" fillId="2" borderId="36" xfId="0" applyFont="1" applyFill="1" applyBorder="1" applyAlignment="1" applyProtection="1">
      <alignment horizontal="center" vertical="center" wrapText="1"/>
      <protection hidden="1"/>
    </xf>
    <xf numFmtId="0" fontId="3" fillId="3" borderId="36" xfId="0" applyFont="1" applyFill="1" applyBorder="1" applyAlignment="1" applyProtection="1">
      <alignment horizontal="center" vertical="center" wrapText="1"/>
      <protection hidden="1"/>
    </xf>
    <xf numFmtId="0" fontId="3" fillId="5" borderId="36" xfId="0" applyFont="1" applyFill="1" applyBorder="1" applyAlignment="1" applyProtection="1">
      <alignment horizontal="center" vertical="center" wrapText="1"/>
      <protection hidden="1"/>
    </xf>
    <xf numFmtId="0" fontId="3" fillId="16" borderId="16" xfId="0" applyFont="1" applyFill="1" applyBorder="1" applyAlignment="1" applyProtection="1">
      <alignment horizontal="center" vertical="center" wrapText="1"/>
      <protection hidden="1"/>
    </xf>
    <xf numFmtId="0" fontId="3" fillId="16" borderId="17" xfId="0" applyFont="1" applyFill="1" applyBorder="1" applyAlignment="1" applyProtection="1">
      <alignment horizontal="center" vertical="center" wrapText="1"/>
      <protection hidden="1"/>
    </xf>
    <xf numFmtId="0" fontId="3" fillId="16" borderId="15" xfId="0" applyFont="1" applyFill="1" applyBorder="1" applyAlignment="1" applyProtection="1">
      <alignment horizontal="center" vertical="center" wrapText="1"/>
      <protection hidden="1"/>
    </xf>
    <xf numFmtId="0" fontId="3" fillId="9" borderId="38" xfId="0" applyFont="1" applyFill="1" applyBorder="1" applyAlignment="1" applyProtection="1">
      <alignment horizontal="center" vertical="center" wrapText="1"/>
      <protection hidden="1"/>
    </xf>
    <xf numFmtId="0" fontId="3" fillId="9" borderId="39" xfId="0" applyFont="1" applyFill="1" applyBorder="1" applyAlignment="1" applyProtection="1">
      <alignment horizontal="center" vertical="center" wrapText="1"/>
      <protection hidden="1"/>
    </xf>
    <xf numFmtId="0" fontId="3" fillId="9" borderId="14" xfId="0" applyFont="1" applyFill="1" applyBorder="1" applyAlignment="1" applyProtection="1">
      <alignment horizontal="center" vertical="center" wrapText="1"/>
      <protection hidden="1"/>
    </xf>
    <xf numFmtId="0" fontId="3" fillId="7" borderId="20" xfId="0" applyFont="1" applyFill="1" applyBorder="1" applyAlignment="1" applyProtection="1">
      <alignment horizontal="center" vertical="center"/>
      <protection hidden="1"/>
    </xf>
    <xf numFmtId="0" fontId="3" fillId="7" borderId="21" xfId="0" applyFont="1" applyFill="1" applyBorder="1" applyAlignment="1" applyProtection="1">
      <alignment horizontal="center" vertical="center"/>
      <protection hidden="1"/>
    </xf>
    <xf numFmtId="0" fontId="3" fillId="7" borderId="6" xfId="0" applyFont="1" applyFill="1" applyBorder="1" applyAlignment="1" applyProtection="1">
      <alignment horizontal="center" vertical="center"/>
      <protection hidden="1"/>
    </xf>
    <xf numFmtId="0" fontId="3" fillId="11" borderId="20" xfId="0" applyFont="1" applyFill="1" applyBorder="1" applyAlignment="1" applyProtection="1">
      <alignment horizontal="center" vertical="center"/>
      <protection hidden="1"/>
    </xf>
    <xf numFmtId="0" fontId="3" fillId="11" borderId="21" xfId="0" applyFont="1" applyFill="1" applyBorder="1" applyAlignment="1" applyProtection="1">
      <alignment horizontal="center" vertical="center"/>
      <protection hidden="1"/>
    </xf>
    <xf numFmtId="0" fontId="3" fillId="11" borderId="6" xfId="0" applyFont="1" applyFill="1" applyBorder="1" applyAlignment="1" applyProtection="1">
      <alignment horizontal="center" vertical="center"/>
      <protection hidden="1"/>
    </xf>
    <xf numFmtId="0" fontId="3" fillId="6" borderId="20" xfId="0" applyFont="1" applyFill="1" applyBorder="1" applyAlignment="1" applyProtection="1">
      <alignment horizontal="center" vertical="center" wrapText="1"/>
      <protection hidden="1"/>
    </xf>
    <xf numFmtId="0" fontId="3" fillId="6" borderId="21" xfId="0" applyFont="1" applyFill="1" applyBorder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hidden="1"/>
    </xf>
    <xf numFmtId="0" fontId="3" fillId="12" borderId="20" xfId="0" applyFont="1" applyFill="1" applyBorder="1" applyAlignment="1" applyProtection="1">
      <alignment horizontal="center" vertical="center" wrapText="1"/>
      <protection hidden="1"/>
    </xf>
    <xf numFmtId="0" fontId="3" fillId="12" borderId="21" xfId="0" applyFont="1" applyFill="1" applyBorder="1" applyAlignment="1" applyProtection="1">
      <alignment horizontal="center" vertical="center" wrapText="1"/>
      <protection hidden="1"/>
    </xf>
    <xf numFmtId="0" fontId="3" fillId="12" borderId="6" xfId="0" applyFont="1" applyFill="1" applyBorder="1" applyAlignment="1" applyProtection="1">
      <alignment horizontal="center" vertical="center" wrapText="1"/>
      <protection hidden="1"/>
    </xf>
    <xf numFmtId="0" fontId="3" fillId="16" borderId="18" xfId="0" applyFont="1" applyFill="1" applyBorder="1" applyAlignment="1" applyProtection="1">
      <alignment horizontal="center" vertical="center" wrapText="1"/>
      <protection hidden="1"/>
    </xf>
    <xf numFmtId="0" fontId="3" fillId="16" borderId="19" xfId="0" applyFont="1" applyFill="1" applyBorder="1" applyAlignment="1" applyProtection="1">
      <alignment horizontal="center" vertical="center" wrapText="1"/>
      <protection hidden="1"/>
    </xf>
    <xf numFmtId="0" fontId="3" fillId="9" borderId="18" xfId="0" applyFont="1" applyFill="1" applyBorder="1" applyAlignment="1" applyProtection="1">
      <alignment horizontal="center" vertical="center" wrapText="1"/>
      <protection hidden="1"/>
    </xf>
    <xf numFmtId="0" fontId="3" fillId="9" borderId="19" xfId="0" applyFont="1" applyFill="1" applyBorder="1" applyAlignment="1" applyProtection="1">
      <alignment horizontal="center" vertical="center" wrapText="1"/>
      <protection hidden="1"/>
    </xf>
    <xf numFmtId="0" fontId="3" fillId="9" borderId="1" xfId="0" applyFont="1" applyFill="1" applyBorder="1" applyAlignment="1" applyProtection="1">
      <alignment horizontal="center" vertical="center" wrapText="1"/>
      <protection hidden="1"/>
    </xf>
    <xf numFmtId="0" fontId="12" fillId="0" borderId="5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3" fillId="7" borderId="18" xfId="0" applyFont="1" applyFill="1" applyBorder="1" applyAlignment="1" applyProtection="1">
      <alignment horizontal="center" vertical="center" wrapText="1"/>
      <protection hidden="1"/>
    </xf>
    <xf numFmtId="0" fontId="3" fillId="7" borderId="19" xfId="0" applyFont="1" applyFill="1" applyBorder="1" applyAlignment="1" applyProtection="1">
      <alignment horizontal="center" vertical="center" wrapText="1"/>
      <protection hidden="1"/>
    </xf>
    <xf numFmtId="0" fontId="3" fillId="7" borderId="1" xfId="0" applyFont="1" applyFill="1" applyBorder="1" applyAlignment="1" applyProtection="1">
      <alignment horizontal="center" vertical="center" wrapText="1"/>
      <protection hidden="1"/>
    </xf>
    <xf numFmtId="0" fontId="3" fillId="11" borderId="18" xfId="0" applyFont="1" applyFill="1" applyBorder="1" applyAlignment="1" applyProtection="1">
      <alignment horizontal="center" vertical="center" wrapText="1"/>
      <protection hidden="1"/>
    </xf>
    <xf numFmtId="0" fontId="3" fillId="11" borderId="19" xfId="0" applyFont="1" applyFill="1" applyBorder="1" applyAlignment="1" applyProtection="1">
      <alignment horizontal="center" vertical="center" wrapText="1"/>
      <protection hidden="1"/>
    </xf>
    <xf numFmtId="0" fontId="3" fillId="11" borderId="1" xfId="0" applyFont="1" applyFill="1" applyBorder="1" applyAlignment="1" applyProtection="1">
      <alignment horizontal="center" vertical="center" wrapText="1"/>
      <protection hidden="1"/>
    </xf>
    <xf numFmtId="0" fontId="3" fillId="6" borderId="18" xfId="0" applyFont="1" applyFill="1" applyBorder="1" applyAlignment="1" applyProtection="1">
      <alignment horizontal="center" vertical="center" wrapText="1"/>
      <protection hidden="1"/>
    </xf>
    <xf numFmtId="0" fontId="3" fillId="6" borderId="19" xfId="0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 applyProtection="1">
      <alignment horizontal="center" vertical="center" wrapText="1"/>
      <protection hidden="1"/>
    </xf>
    <xf numFmtId="0" fontId="3" fillId="20" borderId="18" xfId="0" applyFont="1" applyFill="1" applyBorder="1" applyAlignment="1" applyProtection="1">
      <alignment horizontal="center" vertical="center" wrapText="1"/>
      <protection hidden="1"/>
    </xf>
    <xf numFmtId="0" fontId="3" fillId="20" borderId="19" xfId="0" applyFont="1" applyFill="1" applyBorder="1" applyAlignment="1" applyProtection="1">
      <alignment horizontal="center" vertical="center" wrapText="1"/>
      <protection hidden="1"/>
    </xf>
    <xf numFmtId="0" fontId="3" fillId="20" borderId="1" xfId="0" applyFont="1" applyFill="1" applyBorder="1" applyAlignment="1" applyProtection="1">
      <alignment horizontal="center" vertical="center" wrapText="1"/>
      <protection hidden="1"/>
    </xf>
    <xf numFmtId="0" fontId="3" fillId="22" borderId="20" xfId="0" applyFont="1" applyFill="1" applyBorder="1" applyAlignment="1" applyProtection="1">
      <alignment horizontal="center" vertical="center" wrapText="1"/>
      <protection hidden="1"/>
    </xf>
    <xf numFmtId="0" fontId="3" fillId="22" borderId="21" xfId="0" applyFont="1" applyFill="1" applyBorder="1" applyAlignment="1" applyProtection="1">
      <alignment horizontal="center" vertical="center" wrapText="1"/>
      <protection hidden="1"/>
    </xf>
    <xf numFmtId="0" fontId="3" fillId="22" borderId="6" xfId="0" applyFont="1" applyFill="1" applyBorder="1" applyAlignment="1" applyProtection="1">
      <alignment horizontal="center" vertical="center" wrapText="1"/>
      <protection hidden="1"/>
    </xf>
    <xf numFmtId="0" fontId="3" fillId="20" borderId="20" xfId="0" applyFont="1" applyFill="1" applyBorder="1" applyAlignment="1" applyProtection="1">
      <alignment horizontal="center" vertical="center" wrapText="1"/>
      <protection hidden="1"/>
    </xf>
    <xf numFmtId="0" fontId="3" fillId="20" borderId="21" xfId="0" applyFont="1" applyFill="1" applyBorder="1" applyAlignment="1" applyProtection="1">
      <alignment horizontal="center" vertical="center" wrapText="1"/>
      <protection hidden="1"/>
    </xf>
    <xf numFmtId="0" fontId="3" fillId="20" borderId="6" xfId="0" applyFont="1" applyFill="1" applyBorder="1" applyAlignment="1" applyProtection="1">
      <alignment horizontal="center" vertical="center" wrapText="1"/>
      <protection hidden="1"/>
    </xf>
    <xf numFmtId="0" fontId="3" fillId="4" borderId="37" xfId="0" applyFont="1" applyFill="1" applyBorder="1" applyAlignment="1" applyProtection="1">
      <alignment horizontal="center" vertical="center" wrapText="1"/>
      <protection hidden="1"/>
    </xf>
    <xf numFmtId="0" fontId="3" fillId="4" borderId="40" xfId="0" applyFont="1" applyFill="1" applyBorder="1" applyAlignment="1" applyProtection="1">
      <alignment horizontal="center" vertical="center" wrapText="1"/>
      <protection hidden="1"/>
    </xf>
    <xf numFmtId="0" fontId="3" fillId="4" borderId="35" xfId="0" applyFont="1" applyFill="1" applyBorder="1" applyAlignment="1" applyProtection="1">
      <alignment horizontal="center" vertical="center" wrapText="1"/>
      <protection hidden="1"/>
    </xf>
    <xf numFmtId="0" fontId="3" fillId="4" borderId="34" xfId="0" applyFont="1" applyFill="1" applyBorder="1" applyAlignment="1" applyProtection="1">
      <alignment horizontal="center" vertical="center" wrapText="1"/>
      <protection hidden="1"/>
    </xf>
    <xf numFmtId="0" fontId="3" fillId="16" borderId="40" xfId="0" applyFont="1" applyFill="1" applyBorder="1" applyAlignment="1" applyProtection="1">
      <alignment horizontal="center" vertical="center" wrapText="1"/>
      <protection hidden="1"/>
    </xf>
    <xf numFmtId="0" fontId="3" fillId="16" borderId="22" xfId="0" applyFont="1" applyFill="1" applyBorder="1" applyAlignment="1" applyProtection="1">
      <alignment horizontal="center" vertical="center" wrapText="1"/>
      <protection hidden="1"/>
    </xf>
    <xf numFmtId="0" fontId="3" fillId="16" borderId="44" xfId="0" applyFont="1" applyFill="1" applyBorder="1" applyAlignment="1" applyProtection="1">
      <alignment horizontal="center" vertical="center" wrapText="1"/>
      <protection hidden="1"/>
    </xf>
    <xf numFmtId="0" fontId="3" fillId="17" borderId="38" xfId="0" applyFont="1" applyFill="1" applyBorder="1" applyAlignment="1" applyProtection="1">
      <alignment horizontal="center" vertical="center" wrapText="1"/>
      <protection hidden="1"/>
    </xf>
    <xf numFmtId="0" fontId="3" fillId="17" borderId="39" xfId="0" applyFont="1" applyFill="1" applyBorder="1" applyAlignment="1" applyProtection="1">
      <alignment horizontal="center" vertical="center" wrapText="1"/>
      <protection hidden="1"/>
    </xf>
    <xf numFmtId="0" fontId="3" fillId="17" borderId="14" xfId="0" applyFont="1" applyFill="1" applyBorder="1" applyAlignment="1" applyProtection="1">
      <alignment horizontal="center" vertical="center" wrapText="1"/>
      <protection hidden="1"/>
    </xf>
    <xf numFmtId="0" fontId="3" fillId="10" borderId="20" xfId="0" applyFont="1" applyFill="1" applyBorder="1" applyAlignment="1" applyProtection="1">
      <alignment horizontal="center" vertical="center"/>
      <protection hidden="1"/>
    </xf>
    <xf numFmtId="0" fontId="3" fillId="10" borderId="21" xfId="0" applyFont="1" applyFill="1" applyBorder="1" applyAlignment="1" applyProtection="1">
      <alignment horizontal="center" vertical="center"/>
      <protection hidden="1"/>
    </xf>
    <xf numFmtId="0" fontId="3" fillId="10" borderId="6" xfId="0" applyFont="1" applyFill="1" applyBorder="1" applyAlignment="1" applyProtection="1">
      <alignment horizontal="center" vertical="center"/>
      <protection hidden="1"/>
    </xf>
    <xf numFmtId="0" fontId="5" fillId="7" borderId="2" xfId="0" applyFont="1" applyFill="1" applyBorder="1" applyAlignment="1" applyProtection="1">
      <alignment horizontal="center" vertical="center" wrapText="1"/>
      <protection hidden="1"/>
    </xf>
    <xf numFmtId="0" fontId="6" fillId="7" borderId="2" xfId="0" applyFont="1" applyFill="1" applyBorder="1" applyAlignment="1" applyProtection="1">
      <alignment horizontal="center" vertical="center" wrapText="1"/>
      <protection hidden="1"/>
    </xf>
    <xf numFmtId="0" fontId="6" fillId="18" borderId="2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D3EFB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D3EFB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D3EFB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D3EFB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  <protection locked="1" hidden="1"/>
    </dxf>
    <dxf>
      <border outline="0">
        <left style="medium">
          <color indexed="64"/>
        </left>
        <right style="medium">
          <color auto="1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D3EFB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8" tint="0.59999389629810485"/>
        </patternFill>
      </fill>
      <alignment horizontal="center" vertical="bottom" textRotation="0" wrapText="0" indent="0" relativeIndent="255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D7E1FF"/>
      <color rgb="FFD7D2FF"/>
      <color rgb="FFCDECFF"/>
      <color rgb="FFF5E1F1"/>
      <color rgb="FFDEBD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171449</xdr:rowOff>
    </xdr:from>
    <xdr:to>
      <xdr:col>1</xdr:col>
      <xdr:colOff>0</xdr:colOff>
      <xdr:row>7</xdr:row>
      <xdr:rowOff>85725</xdr:rowOff>
    </xdr:to>
    <xdr:sp macro="" textlink="">
      <xdr:nvSpPr>
        <xdr:cNvPr id="2" name="TextBox 1"/>
        <xdr:cNvSpPr txBox="1"/>
      </xdr:nvSpPr>
      <xdr:spPr>
        <a:xfrm>
          <a:off x="85725" y="171449"/>
          <a:ext cx="1295400" cy="1619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Записываем</a:t>
          </a:r>
          <a:r>
            <a:rPr lang="ru-RU" sz="1100" baseline="0"/>
            <a:t> в ячейку </a:t>
          </a:r>
          <a:r>
            <a:rPr lang="en-US" sz="1100" b="1" baseline="0">
              <a:solidFill>
                <a:srgbClr val="FF0000"/>
              </a:solidFill>
            </a:rPr>
            <a:t>B3</a:t>
          </a:r>
          <a:r>
            <a:rPr lang="ru-RU" sz="1100" b="1" baseline="0">
              <a:solidFill>
                <a:srgbClr val="FF0000"/>
              </a:solidFill>
            </a:rPr>
            <a:t> </a:t>
          </a:r>
          <a:r>
            <a:rPr lang="ru-RU" sz="1100" baseline="0"/>
            <a:t>значение показателя численности населения на 1.01.2020г. в тысячах человек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Таблица2" displayName="Таблица2" ref="B2:M5" headerRowCount="0" totalsRowShown="0" tableBorderDxfId="25">
  <tableColumns count="12"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/>
    <tableColumn id="13" name="Столбец1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B3:AK5" headerRowCount="0" totalsRowShown="0" tableBorderDxfId="24">
  <tableColumns count="36">
    <tableColumn id="1" name="Столбец1"/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/>
    <tableColumn id="13" name="Столбец13"/>
    <tableColumn id="14" name="Столбец14"/>
    <tableColumn id="15" name="Столбец15"/>
    <tableColumn id="16" name="Столбец16"/>
    <tableColumn id="17" name="Столбец17"/>
    <tableColumn id="18" name="Столбец18"/>
    <tableColumn id="19" name="Столбец19"/>
    <tableColumn id="20" name="Столбец20"/>
    <tableColumn id="21" name="Столбец21"/>
    <tableColumn id="22" name="Столбец22"/>
    <tableColumn id="23" name="Столбец23"/>
    <tableColumn id="24" name="Столбец24"/>
    <tableColumn id="25" name="Столбец25"/>
    <tableColumn id="26" name="Столбец26"/>
    <tableColumn id="27" name="Столбец27"/>
    <tableColumn id="28" name="Столбец28"/>
    <tableColumn id="29" name="Столбец29"/>
    <tableColumn id="30" name="Столбец30"/>
    <tableColumn id="31" name="Столбец31"/>
    <tableColumn id="32" name="Столбец32"/>
    <tableColumn id="33" name="Столбец33"/>
    <tableColumn id="34" name="Столбец34"/>
    <tableColumn id="35" name="Столбец35"/>
    <tableColumn id="36" name="Столбец3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B3:I6" headerRowCount="0" totalsRowShown="0" tableBorderDxfId="23">
  <tableColumns count="8">
    <tableColumn id="1" name="Столбец1" headerRowDxfId="22"/>
    <tableColumn id="2" name="Столбец2" headerRowDxfId="21"/>
    <tableColumn id="3" name="Столбец3" headerRowDxfId="20"/>
    <tableColumn id="4" name="Столбец4" headerRowDxfId="19"/>
    <tableColumn id="5" name="Столбец5" headerRowDxfId="18"/>
    <tableColumn id="6" name="Столбец6" headerRowDxfId="17"/>
    <tableColumn id="7" name="Столбец7" headerRowDxfId="16"/>
    <tableColumn id="8" name="Столбец8" headerRowDxfId="1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B3:M6" headerRowCount="0" totalsRowShown="0" headerRowDxfId="14" headerRowBorderDxfId="13" tableBorderDxfId="12">
  <tableColumns count="12">
    <tableColumn id="1" name="Столбец1" headerRowDxfId="11"/>
    <tableColumn id="2" name="Столбец2" headerRowDxfId="10"/>
    <tableColumn id="3" name="Столбец3" headerRowDxfId="9"/>
    <tableColumn id="4" name="Столбец4" headerRowDxfId="8"/>
    <tableColumn id="5" name="Столбец5" headerRowDxfId="7"/>
    <tableColumn id="6" name="Столбец6" headerRowDxfId="6"/>
    <tableColumn id="7" name="Столбец7" headerRowDxfId="5"/>
    <tableColumn id="8" name="Столбец8" headerRowDxfId="4"/>
    <tableColumn id="9" name="Столбец9" headerRowDxfId="3"/>
    <tableColumn id="10" name="Столбец10" headerRowDxfId="2"/>
    <tableColumn id="11" name="Столбец11" headerRowDxfId="1"/>
    <tableColumn id="12" name="Столбец12" header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M20"/>
  <sheetViews>
    <sheetView workbookViewId="0">
      <selection activeCell="G5" sqref="G5"/>
    </sheetView>
  </sheetViews>
  <sheetFormatPr defaultRowHeight="15"/>
  <cols>
    <col min="1" max="1" width="20.7109375" customWidth="1"/>
    <col min="2" max="2" width="15.42578125" customWidth="1"/>
    <col min="3" max="4" width="11.85546875" customWidth="1"/>
    <col min="5" max="5" width="15.42578125" customWidth="1"/>
    <col min="6" max="7" width="11.85546875" customWidth="1"/>
    <col min="8" max="8" width="15.42578125" customWidth="1"/>
    <col min="9" max="10" width="11.85546875" customWidth="1"/>
    <col min="11" max="11" width="15.42578125" customWidth="1"/>
    <col min="12" max="14" width="12.85546875" customWidth="1"/>
  </cols>
  <sheetData>
    <row r="2" spans="2:13" ht="15" customHeight="1" thickBot="1"/>
    <row r="3" spans="2:13" ht="15.75" thickBot="1">
      <c r="B3" s="181" t="s">
        <v>94</v>
      </c>
      <c r="C3" s="182"/>
      <c r="D3" s="183"/>
      <c r="E3" s="184" t="s">
        <v>93</v>
      </c>
      <c r="F3" s="185"/>
      <c r="G3" s="186"/>
      <c r="H3" s="187" t="s">
        <v>92</v>
      </c>
      <c r="I3" s="188"/>
      <c r="J3" s="189"/>
      <c r="K3" s="190" t="s">
        <v>91</v>
      </c>
      <c r="L3" s="191"/>
      <c r="M3" s="192"/>
    </row>
    <row r="4" spans="2:13" ht="30.75" thickBot="1">
      <c r="B4" s="171" t="s">
        <v>0</v>
      </c>
      <c r="C4" s="14" t="s">
        <v>1</v>
      </c>
      <c r="D4" s="15" t="s">
        <v>2</v>
      </c>
      <c r="E4" s="172" t="s">
        <v>0</v>
      </c>
      <c r="F4" s="16" t="s">
        <v>1</v>
      </c>
      <c r="G4" s="17" t="s">
        <v>2</v>
      </c>
      <c r="H4" s="173" t="s">
        <v>0</v>
      </c>
      <c r="I4" s="18" t="s">
        <v>1</v>
      </c>
      <c r="J4" s="19" t="s">
        <v>2</v>
      </c>
      <c r="K4" s="170" t="s">
        <v>0</v>
      </c>
      <c r="L4" s="20" t="s">
        <v>1</v>
      </c>
      <c r="M4" s="21" t="s">
        <v>2</v>
      </c>
    </row>
    <row r="5" spans="2:13">
      <c r="B5" s="178">
        <v>64</v>
      </c>
      <c r="C5" s="179">
        <v>0</v>
      </c>
      <c r="D5" s="180">
        <v>10</v>
      </c>
      <c r="E5" s="178">
        <v>56</v>
      </c>
      <c r="F5" s="179">
        <v>0</v>
      </c>
      <c r="G5" s="180">
        <v>7</v>
      </c>
      <c r="H5" s="178">
        <v>35</v>
      </c>
      <c r="I5" s="179">
        <v>0</v>
      </c>
      <c r="J5" s="180">
        <v>0</v>
      </c>
      <c r="K5" s="178"/>
      <c r="L5" s="179"/>
      <c r="M5" s="180"/>
    </row>
    <row r="8" spans="2:13">
      <c r="B8" s="22" t="s">
        <v>57</v>
      </c>
      <c r="C8" s="23" t="s">
        <v>58</v>
      </c>
      <c r="D8" t="s">
        <v>59</v>
      </c>
    </row>
    <row r="20" spans="1:1">
      <c r="A20" s="24" t="s">
        <v>60</v>
      </c>
    </row>
  </sheetData>
  <sheetProtection password="CB18" sheet="1" objects="1" scenarios="1" selectLockedCells="1" pivotTables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AS20"/>
  <sheetViews>
    <sheetView topLeftCell="B1" workbookViewId="0">
      <selection activeCell="B4" sqref="B4"/>
    </sheetView>
  </sheetViews>
  <sheetFormatPr defaultRowHeight="15"/>
  <cols>
    <col min="1" max="1" width="20.7109375" customWidth="1"/>
  </cols>
  <sheetData>
    <row r="1" spans="1:45" ht="15.75" thickBot="1"/>
    <row r="2" spans="1:45">
      <c r="B2" s="355" t="s">
        <v>29</v>
      </c>
      <c r="C2" s="356"/>
      <c r="D2" s="356"/>
      <c r="E2" s="356"/>
      <c r="F2" s="356"/>
      <c r="G2" s="356"/>
      <c r="H2" s="356"/>
      <c r="I2" s="357"/>
      <c r="J2" s="355" t="s">
        <v>30</v>
      </c>
      <c r="K2" s="356"/>
      <c r="L2" s="356"/>
      <c r="M2" s="356"/>
      <c r="N2" s="356"/>
      <c r="O2" s="356"/>
      <c r="P2" s="356"/>
      <c r="Q2" s="357"/>
      <c r="R2" s="355" t="s">
        <v>31</v>
      </c>
      <c r="S2" s="356"/>
      <c r="T2" s="356"/>
      <c r="U2" s="356"/>
      <c r="V2" s="356"/>
      <c r="W2" s="356"/>
      <c r="X2" s="356"/>
      <c r="Y2" s="357"/>
      <c r="Z2" s="355" t="s">
        <v>32</v>
      </c>
      <c r="AA2" s="356"/>
      <c r="AB2" s="356"/>
      <c r="AC2" s="356"/>
      <c r="AD2" s="356"/>
      <c r="AE2" s="356"/>
      <c r="AF2" s="356"/>
      <c r="AG2" s="357"/>
      <c r="AH2" s="355" t="s">
        <v>33</v>
      </c>
      <c r="AI2" s="356"/>
      <c r="AJ2" s="356"/>
      <c r="AK2" s="356"/>
      <c r="AL2" s="356"/>
      <c r="AM2" s="356"/>
      <c r="AN2" s="356"/>
      <c r="AO2" s="357"/>
      <c r="AP2" s="348" t="s">
        <v>3</v>
      </c>
      <c r="AQ2" s="349"/>
      <c r="AR2" s="349"/>
      <c r="AS2" s="349"/>
    </row>
    <row r="3" spans="1:45" ht="30.75" thickBot="1">
      <c r="B3" s="84" t="s">
        <v>87</v>
      </c>
      <c r="C3" s="47" t="s">
        <v>88</v>
      </c>
      <c r="D3" s="84" t="s">
        <v>89</v>
      </c>
      <c r="E3" s="47" t="s">
        <v>90</v>
      </c>
      <c r="F3" s="84" t="s">
        <v>95</v>
      </c>
      <c r="G3" s="245" t="s">
        <v>97</v>
      </c>
      <c r="H3" s="64" t="s">
        <v>96</v>
      </c>
      <c r="I3" s="245" t="s">
        <v>98</v>
      </c>
      <c r="J3" s="63" t="s">
        <v>87</v>
      </c>
      <c r="K3" s="47" t="s">
        <v>88</v>
      </c>
      <c r="L3" s="64" t="s">
        <v>89</v>
      </c>
      <c r="M3" s="47" t="s">
        <v>90</v>
      </c>
      <c r="N3" s="84" t="s">
        <v>95</v>
      </c>
      <c r="O3" s="47" t="s">
        <v>97</v>
      </c>
      <c r="P3" s="64" t="s">
        <v>96</v>
      </c>
      <c r="Q3" s="47" t="s">
        <v>98</v>
      </c>
      <c r="R3" s="84" t="s">
        <v>87</v>
      </c>
      <c r="S3" s="47" t="s">
        <v>88</v>
      </c>
      <c r="T3" s="84" t="s">
        <v>89</v>
      </c>
      <c r="U3" s="47" t="s">
        <v>90</v>
      </c>
      <c r="V3" s="84" t="s">
        <v>95</v>
      </c>
      <c r="W3" s="246" t="s">
        <v>97</v>
      </c>
      <c r="X3" s="64" t="s">
        <v>96</v>
      </c>
      <c r="Y3" s="247" t="s">
        <v>98</v>
      </c>
      <c r="Z3" s="84" t="s">
        <v>87</v>
      </c>
      <c r="AA3" s="47" t="s">
        <v>88</v>
      </c>
      <c r="AB3" s="84" t="s">
        <v>89</v>
      </c>
      <c r="AC3" s="47" t="s">
        <v>90</v>
      </c>
      <c r="AD3" s="84" t="s">
        <v>95</v>
      </c>
      <c r="AE3" s="246" t="s">
        <v>97</v>
      </c>
      <c r="AF3" s="64" t="s">
        <v>96</v>
      </c>
      <c r="AG3" s="247" t="s">
        <v>98</v>
      </c>
      <c r="AH3" s="84" t="s">
        <v>87</v>
      </c>
      <c r="AI3" s="47" t="s">
        <v>88</v>
      </c>
      <c r="AJ3" s="84" t="s">
        <v>89</v>
      </c>
      <c r="AK3" s="47" t="s">
        <v>90</v>
      </c>
      <c r="AL3" s="84" t="s">
        <v>95</v>
      </c>
      <c r="AM3" s="246" t="s">
        <v>97</v>
      </c>
      <c r="AN3" s="64" t="s">
        <v>96</v>
      </c>
      <c r="AO3" s="247" t="s">
        <v>98</v>
      </c>
      <c r="AP3" s="139" t="s">
        <v>87</v>
      </c>
      <c r="AQ3" s="144" t="s">
        <v>89</v>
      </c>
      <c r="AR3" s="144" t="s">
        <v>95</v>
      </c>
      <c r="AS3" s="144" t="s">
        <v>96</v>
      </c>
    </row>
    <row r="4" spans="1:45" ht="15.75" thickBot="1">
      <c r="B4" s="54">
        <v>9</v>
      </c>
      <c r="C4" s="138">
        <f>IFERROR(100/$AP4*B4/100,"")</f>
        <v>0.40909090909090912</v>
      </c>
      <c r="D4" s="54">
        <v>4</v>
      </c>
      <c r="E4" s="138">
        <f>IFERROR(100/$AQ4*D4/100,"")</f>
        <v>0.22222222222222221</v>
      </c>
      <c r="F4" s="54">
        <v>5</v>
      </c>
      <c r="G4" s="138">
        <f>IFERROR(100/$AR4*F4/100,"")</f>
        <v>0.41666666666666674</v>
      </c>
      <c r="H4" s="56">
        <v>0</v>
      </c>
      <c r="I4" s="138" t="str">
        <f>IFERROR(100/$AS4*H4/100,"")</f>
        <v/>
      </c>
      <c r="J4" s="54">
        <v>5</v>
      </c>
      <c r="K4" s="138">
        <f>IFERROR(100/$AP4*J4/100,"")</f>
        <v>0.22727272727272729</v>
      </c>
      <c r="L4" s="57">
        <v>1</v>
      </c>
      <c r="M4" s="138">
        <f>IFERROR(100/$AQ4*L4/100,"")</f>
        <v>5.5555555555555552E-2</v>
      </c>
      <c r="N4" s="54">
        <v>1</v>
      </c>
      <c r="O4" s="138">
        <f>IFERROR(100/$AR4*N4/100,"")</f>
        <v>8.3333333333333343E-2</v>
      </c>
      <c r="P4" s="58">
        <v>0</v>
      </c>
      <c r="Q4" s="138" t="str">
        <f>IFERROR(100/$AS4*P4/100,"")</f>
        <v/>
      </c>
      <c r="R4" s="54">
        <v>0</v>
      </c>
      <c r="S4" s="138">
        <f>IFERROR(100/$AP4*R4/100,"")</f>
        <v>0</v>
      </c>
      <c r="T4" s="54">
        <v>7</v>
      </c>
      <c r="U4" s="138">
        <f>IFERROR(100/$AQ4*T4/100,"")</f>
        <v>0.38888888888888884</v>
      </c>
      <c r="V4" s="54">
        <v>4</v>
      </c>
      <c r="W4" s="138">
        <f>IFERROR(100/$AR4*V4/100,"")</f>
        <v>0.33333333333333337</v>
      </c>
      <c r="X4" s="58">
        <v>0</v>
      </c>
      <c r="Y4" s="138" t="str">
        <f>IFERROR(100/$AS4*X4/100,"")</f>
        <v/>
      </c>
      <c r="Z4" s="54">
        <v>3</v>
      </c>
      <c r="AA4" s="138">
        <f>IFERROR(100/$AP4*Z4/100,"")</f>
        <v>0.13636363636363635</v>
      </c>
      <c r="AB4" s="54">
        <v>5</v>
      </c>
      <c r="AC4" s="138">
        <f>IFERROR(100/$AQ4*AB4/100,"")</f>
        <v>0.27777777777777779</v>
      </c>
      <c r="AD4" s="54">
        <v>2</v>
      </c>
      <c r="AE4" s="138">
        <f>IFERROR(100/$AR4*AD4/100,"")</f>
        <v>0.16666666666666669</v>
      </c>
      <c r="AF4" s="58">
        <v>0</v>
      </c>
      <c r="AG4" s="138" t="str">
        <f>IFERROR(100/$AS4*AF4/100,"")</f>
        <v/>
      </c>
      <c r="AH4" s="54">
        <v>5</v>
      </c>
      <c r="AI4" s="138">
        <f>IFERROR(100/$AP4*AH4/100,"")</f>
        <v>0.22727272727272729</v>
      </c>
      <c r="AJ4" s="54">
        <v>1</v>
      </c>
      <c r="AK4" s="138">
        <f>IFERROR(100/$AQ4*AJ4/100,"")</f>
        <v>5.5555555555555552E-2</v>
      </c>
      <c r="AL4" s="54">
        <v>0</v>
      </c>
      <c r="AM4" s="138">
        <f>IFERROR(100/$AR4*AL4/100,"")</f>
        <v>0</v>
      </c>
      <c r="AN4" s="58">
        <v>0</v>
      </c>
      <c r="AO4" s="138" t="str">
        <f>IFERROR(100/$AS4*AN4/100,"")</f>
        <v/>
      </c>
      <c r="AP4" s="59">
        <f>SUM(B4,J4,R4,Z4,AH4)</f>
        <v>22</v>
      </c>
      <c r="AQ4" s="60">
        <f>SUM(D4,L4,T4,AB4,AJ4)</f>
        <v>18</v>
      </c>
      <c r="AR4" s="60">
        <f>SUM(F4,N4,V4,AD4,AL4)</f>
        <v>12</v>
      </c>
      <c r="AS4" s="61">
        <f>SUM(H4,P4,X4,AF4,AN4)</f>
        <v>0</v>
      </c>
    </row>
    <row r="6" spans="1:45">
      <c r="A6" s="11" t="s">
        <v>57</v>
      </c>
      <c r="B6" s="10" t="s">
        <v>58</v>
      </c>
      <c r="C6" t="s">
        <v>59</v>
      </c>
    </row>
    <row r="10" spans="1:45" ht="18.75">
      <c r="B10" s="298" t="s">
        <v>101</v>
      </c>
      <c r="C10" s="298"/>
      <c r="D10" s="298"/>
      <c r="E10" s="298"/>
      <c r="F10" s="308" t="str">
        <f>IF('3.3'!AP$4='3.1'!J$4,"ПРОЙДЕНА"," ")</f>
        <v>ПРОЙДЕНА</v>
      </c>
      <c r="G10" s="308"/>
      <c r="H10" s="297" t="str">
        <f>IF('3.3'!AP$4='3.1'!J4," ","ДАННЫЕ РАСХОДЯТСЯ!")</f>
        <v xml:space="preserve"> </v>
      </c>
      <c r="I10" s="297"/>
      <c r="J10" s="297"/>
    </row>
    <row r="11" spans="1:45" ht="18.75">
      <c r="B11" s="298" t="s">
        <v>102</v>
      </c>
      <c r="C11" s="298"/>
      <c r="D11" s="298"/>
      <c r="E11" s="298"/>
      <c r="F11" s="353" t="str">
        <f>IF('3.3'!AQ$4='3.1'!L4,"ПРОЙДЕНА"," ")</f>
        <v>ПРОЙДЕНА</v>
      </c>
      <c r="G11" s="354"/>
      <c r="H11" s="297" t="str">
        <f>IF('3.3'!AQ$4='3.1'!L4," ","ДАННЫЕ РАСХОДЯТСЯ!")</f>
        <v xml:space="preserve"> </v>
      </c>
      <c r="I11" s="297"/>
      <c r="J11" s="297"/>
    </row>
    <row r="12" spans="1:45" ht="18.75">
      <c r="B12" s="298" t="s">
        <v>103</v>
      </c>
      <c r="C12" s="298"/>
      <c r="D12" s="298"/>
      <c r="E12" s="298"/>
      <c r="F12" s="353" t="str">
        <f>IF('3.3'!AR$4='3.1'!N4,"ПРОЙДЕНА"," ")</f>
        <v>ПРОЙДЕНА</v>
      </c>
      <c r="G12" s="354"/>
      <c r="H12" s="297" t="str">
        <f>IF('3.3'!AR$4='3.1'!N4," ","ДАННЫЕ РАСХОДЯТСЯ!")</f>
        <v xml:space="preserve"> </v>
      </c>
      <c r="I12" s="297"/>
      <c r="J12" s="297"/>
    </row>
    <row r="13" spans="1:45" ht="18.75">
      <c r="B13" s="298" t="s">
        <v>100</v>
      </c>
      <c r="C13" s="298"/>
      <c r="D13" s="298"/>
      <c r="E13" s="298"/>
      <c r="F13" s="353" t="str">
        <f>IF('3.3'!AS$4='3.1'!P4,"ПРОЙДЕНА"," ")</f>
        <v>ПРОЙДЕНА</v>
      </c>
      <c r="G13" s="354"/>
      <c r="H13" s="297" t="str">
        <f>IF('3.3'!AS$4='3.1'!P4," ","ДАННЫЕ РАСХОДЯТСЯ!")</f>
        <v/>
      </c>
      <c r="I13" s="297"/>
      <c r="J13" s="297"/>
    </row>
    <row r="20" spans="1:1">
      <c r="A20" t="s">
        <v>69</v>
      </c>
    </row>
  </sheetData>
  <sheetProtection password="CB18" sheet="1" objects="1" scenarios="1" selectLockedCells="1" pivotTables="0"/>
  <mergeCells count="18">
    <mergeCell ref="B12:E12"/>
    <mergeCell ref="F12:G12"/>
    <mergeCell ref="H12:J12"/>
    <mergeCell ref="B13:E13"/>
    <mergeCell ref="F13:G13"/>
    <mergeCell ref="H13:J13"/>
    <mergeCell ref="B10:E10"/>
    <mergeCell ref="F10:G10"/>
    <mergeCell ref="H10:J10"/>
    <mergeCell ref="B11:E11"/>
    <mergeCell ref="F11:G11"/>
    <mergeCell ref="H11:J11"/>
    <mergeCell ref="AP2:AS2"/>
    <mergeCell ref="B2:I2"/>
    <mergeCell ref="J2:Q2"/>
    <mergeCell ref="R2:Y2"/>
    <mergeCell ref="Z2:AG2"/>
    <mergeCell ref="AH2:AO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AS20"/>
  <sheetViews>
    <sheetView topLeftCell="B1" workbookViewId="0">
      <selection activeCell="B4" sqref="B4"/>
    </sheetView>
  </sheetViews>
  <sheetFormatPr defaultRowHeight="15"/>
  <cols>
    <col min="1" max="1" width="20.7109375" customWidth="1"/>
  </cols>
  <sheetData>
    <row r="1" spans="1:45" ht="15.75" thickBot="1"/>
    <row r="2" spans="1:45">
      <c r="B2" s="358" t="s">
        <v>34</v>
      </c>
      <c r="C2" s="359"/>
      <c r="D2" s="359"/>
      <c r="E2" s="359"/>
      <c r="F2" s="359"/>
      <c r="G2" s="359"/>
      <c r="H2" s="359"/>
      <c r="I2" s="360"/>
      <c r="J2" s="358" t="s">
        <v>35</v>
      </c>
      <c r="K2" s="359"/>
      <c r="L2" s="359"/>
      <c r="M2" s="359"/>
      <c r="N2" s="359"/>
      <c r="O2" s="359"/>
      <c r="P2" s="359"/>
      <c r="Q2" s="360"/>
      <c r="R2" s="358" t="s">
        <v>36</v>
      </c>
      <c r="S2" s="359"/>
      <c r="T2" s="359"/>
      <c r="U2" s="359"/>
      <c r="V2" s="359"/>
      <c r="W2" s="359"/>
      <c r="X2" s="359"/>
      <c r="Y2" s="360"/>
      <c r="Z2" s="358" t="s">
        <v>37</v>
      </c>
      <c r="AA2" s="359"/>
      <c r="AB2" s="359"/>
      <c r="AC2" s="359"/>
      <c r="AD2" s="359"/>
      <c r="AE2" s="359"/>
      <c r="AF2" s="359"/>
      <c r="AG2" s="360"/>
      <c r="AH2" s="358" t="s">
        <v>38</v>
      </c>
      <c r="AI2" s="359"/>
      <c r="AJ2" s="359"/>
      <c r="AK2" s="359"/>
      <c r="AL2" s="359"/>
      <c r="AM2" s="359"/>
      <c r="AN2" s="359"/>
      <c r="AO2" s="360"/>
      <c r="AP2" s="348" t="s">
        <v>3</v>
      </c>
      <c r="AQ2" s="349"/>
      <c r="AR2" s="349"/>
      <c r="AS2" s="349"/>
    </row>
    <row r="3" spans="1:45" ht="30.75" thickBot="1">
      <c r="B3" s="65" t="s">
        <v>87</v>
      </c>
      <c r="C3" s="49" t="s">
        <v>88</v>
      </c>
      <c r="D3" s="65" t="s">
        <v>89</v>
      </c>
      <c r="E3" s="49" t="s">
        <v>90</v>
      </c>
      <c r="F3" s="65" t="s">
        <v>95</v>
      </c>
      <c r="G3" s="248" t="s">
        <v>97</v>
      </c>
      <c r="H3" s="66" t="s">
        <v>96</v>
      </c>
      <c r="I3" s="248" t="s">
        <v>98</v>
      </c>
      <c r="J3" s="146" t="s">
        <v>87</v>
      </c>
      <c r="K3" s="49" t="s">
        <v>88</v>
      </c>
      <c r="L3" s="66" t="s">
        <v>89</v>
      </c>
      <c r="M3" s="49" t="s">
        <v>90</v>
      </c>
      <c r="N3" s="65" t="s">
        <v>95</v>
      </c>
      <c r="O3" s="49" t="s">
        <v>97</v>
      </c>
      <c r="P3" s="66" t="s">
        <v>96</v>
      </c>
      <c r="Q3" s="49" t="s">
        <v>98</v>
      </c>
      <c r="R3" s="65" t="s">
        <v>87</v>
      </c>
      <c r="S3" s="49" t="s">
        <v>88</v>
      </c>
      <c r="T3" s="65" t="s">
        <v>89</v>
      </c>
      <c r="U3" s="49" t="s">
        <v>90</v>
      </c>
      <c r="V3" s="65" t="s">
        <v>95</v>
      </c>
      <c r="W3" s="233" t="s">
        <v>97</v>
      </c>
      <c r="X3" s="66" t="s">
        <v>96</v>
      </c>
      <c r="Y3" s="234" t="s">
        <v>98</v>
      </c>
      <c r="Z3" s="65" t="s">
        <v>87</v>
      </c>
      <c r="AA3" s="49" t="s">
        <v>88</v>
      </c>
      <c r="AB3" s="65" t="s">
        <v>89</v>
      </c>
      <c r="AC3" s="49" t="s">
        <v>90</v>
      </c>
      <c r="AD3" s="65" t="s">
        <v>95</v>
      </c>
      <c r="AE3" s="233" t="s">
        <v>97</v>
      </c>
      <c r="AF3" s="66" t="s">
        <v>96</v>
      </c>
      <c r="AG3" s="234" t="s">
        <v>98</v>
      </c>
      <c r="AH3" s="65" t="s">
        <v>87</v>
      </c>
      <c r="AI3" s="49" t="s">
        <v>88</v>
      </c>
      <c r="AJ3" s="65" t="s">
        <v>89</v>
      </c>
      <c r="AK3" s="49" t="s">
        <v>90</v>
      </c>
      <c r="AL3" s="65" t="s">
        <v>95</v>
      </c>
      <c r="AM3" s="233" t="s">
        <v>97</v>
      </c>
      <c r="AN3" s="66" t="s">
        <v>96</v>
      </c>
      <c r="AO3" s="234" t="s">
        <v>98</v>
      </c>
      <c r="AP3" s="139" t="s">
        <v>87</v>
      </c>
      <c r="AQ3" s="144" t="s">
        <v>89</v>
      </c>
      <c r="AR3" s="144" t="s">
        <v>95</v>
      </c>
      <c r="AS3" s="144" t="s">
        <v>96</v>
      </c>
    </row>
    <row r="4" spans="1:45" ht="15.75" thickBot="1">
      <c r="B4" s="54">
        <v>2</v>
      </c>
      <c r="C4" s="131">
        <f>IFERROR(100/$AP4*B4/100,"")</f>
        <v>7.407407407407407E-2</v>
      </c>
      <c r="D4" s="54">
        <v>0</v>
      </c>
      <c r="E4" s="131">
        <f>IFERROR(100/$AQ4*D4/100,"")</f>
        <v>0</v>
      </c>
      <c r="F4" s="54">
        <v>0</v>
      </c>
      <c r="G4" s="131">
        <f>IFERROR(100/$AR4*F4/100,"")</f>
        <v>0</v>
      </c>
      <c r="H4" s="56">
        <v>0</v>
      </c>
      <c r="I4" s="131" t="str">
        <f>IFERROR(100/$AS4*H4/100,"")</f>
        <v/>
      </c>
      <c r="J4" s="54">
        <v>23</v>
      </c>
      <c r="K4" s="131">
        <f>IFERROR(100/$AP4*J4/100,"")</f>
        <v>0.85185185185185186</v>
      </c>
      <c r="L4" s="57">
        <v>11</v>
      </c>
      <c r="M4" s="131">
        <f>IFERROR(100/$AQ4*L4/100,"")</f>
        <v>0.91666666666666674</v>
      </c>
      <c r="N4" s="54">
        <v>6</v>
      </c>
      <c r="O4" s="131">
        <f>IFERROR(100/$AR4*N4/100,"")</f>
        <v>0.66666666666666652</v>
      </c>
      <c r="P4" s="58">
        <v>0</v>
      </c>
      <c r="Q4" s="131" t="str">
        <f>IFERROR(100/$AS4*P4/100,"")</f>
        <v/>
      </c>
      <c r="R4" s="54">
        <v>0</v>
      </c>
      <c r="S4" s="131">
        <f>IFERROR(100/$AP4*R4/100,"")</f>
        <v>0</v>
      </c>
      <c r="T4" s="54">
        <v>0</v>
      </c>
      <c r="U4" s="131">
        <f>IFERROR(100/$AQ4*T4/100,"")</f>
        <v>0</v>
      </c>
      <c r="V4" s="54">
        <v>0</v>
      </c>
      <c r="W4" s="131">
        <f>IFERROR(100/$AR4*V4/100,"")</f>
        <v>0</v>
      </c>
      <c r="X4" s="58">
        <v>0</v>
      </c>
      <c r="Y4" s="131" t="str">
        <f>IFERROR(100/$AS4*X4/100,"")</f>
        <v/>
      </c>
      <c r="Z4" s="54">
        <v>2</v>
      </c>
      <c r="AA4" s="131">
        <f>IFERROR(100/$AP4*Z4/100,"")</f>
        <v>7.407407407407407E-2</v>
      </c>
      <c r="AB4" s="54">
        <v>0</v>
      </c>
      <c r="AC4" s="131">
        <f>IFERROR(100/$AQ4*AB4/100,"")</f>
        <v>0</v>
      </c>
      <c r="AD4" s="54">
        <v>0</v>
      </c>
      <c r="AE4" s="131">
        <f>IFERROR(100/$AR4*AD4/100,"")</f>
        <v>0</v>
      </c>
      <c r="AF4" s="58">
        <v>0</v>
      </c>
      <c r="AG4" s="131" t="str">
        <f>IFERROR(100/$AS4*AF4/100,"")</f>
        <v/>
      </c>
      <c r="AH4" s="54">
        <v>0</v>
      </c>
      <c r="AI4" s="131">
        <f>IFERROR(100/$AP4*AH4/100,"")</f>
        <v>0</v>
      </c>
      <c r="AJ4" s="54">
        <v>1</v>
      </c>
      <c r="AK4" s="131">
        <f>IFERROR(100/$AQ4*AJ4/100,"")</f>
        <v>8.3333333333333343E-2</v>
      </c>
      <c r="AL4" s="54">
        <v>3</v>
      </c>
      <c r="AM4" s="131">
        <f>IFERROR(100/$AR4*AL4/100,"")</f>
        <v>0.33333333333333326</v>
      </c>
      <c r="AN4" s="58">
        <v>0</v>
      </c>
      <c r="AO4" s="131" t="str">
        <f>IFERROR(100/$AS4*AN4/100,"")</f>
        <v/>
      </c>
      <c r="AP4" s="59">
        <f>SUM(B4,J4,R4,Z4,AH4)</f>
        <v>27</v>
      </c>
      <c r="AQ4" s="60">
        <f>SUM(D4,L4,T4,AB4,AJ4)</f>
        <v>12</v>
      </c>
      <c r="AR4" s="60">
        <f>SUM(F4,N4,V4,AD4,AL4)</f>
        <v>9</v>
      </c>
      <c r="AS4" s="61">
        <f>SUM(H4,P4,X4,AF4,AN4)</f>
        <v>0</v>
      </c>
    </row>
    <row r="6" spans="1:45">
      <c r="A6" s="11" t="s">
        <v>57</v>
      </c>
      <c r="B6" s="10" t="s">
        <v>58</v>
      </c>
      <c r="C6" t="s">
        <v>59</v>
      </c>
    </row>
    <row r="10" spans="1:45" ht="18.75">
      <c r="B10" s="298" t="s">
        <v>101</v>
      </c>
      <c r="C10" s="298"/>
      <c r="D10" s="298"/>
      <c r="E10" s="298"/>
      <c r="F10" s="308" t="str">
        <f>IF('3.4'!AP$4='3.1'!R$4,"ПРОЙДЕНА"," ")</f>
        <v>ПРОЙДЕНА</v>
      </c>
      <c r="G10" s="308"/>
      <c r="H10" s="297" t="str">
        <f>IF('3.4'!AP$4='3.1'!R4," ","ДАННЫЕ РАСХОДЯТСЯ!")</f>
        <v xml:space="preserve"> </v>
      </c>
      <c r="I10" s="297"/>
      <c r="J10" s="297"/>
    </row>
    <row r="11" spans="1:45" ht="18.75">
      <c r="B11" s="298" t="s">
        <v>102</v>
      </c>
      <c r="C11" s="298"/>
      <c r="D11" s="298"/>
      <c r="E11" s="298"/>
      <c r="F11" s="353" t="str">
        <f>IF('3.4'!AQ$4='3.1'!T4,"ПРОЙДЕНА"," ")</f>
        <v>ПРОЙДЕНА</v>
      </c>
      <c r="G11" s="354"/>
      <c r="H11" s="297" t="str">
        <f>IF('3.4'!AQ$4='3.1'!T4," ","ДАННЫЕ РАСХОДЯТСЯ!")</f>
        <v xml:space="preserve"> </v>
      </c>
      <c r="I11" s="297"/>
      <c r="J11" s="297"/>
    </row>
    <row r="12" spans="1:45" ht="18.75">
      <c r="B12" s="298" t="s">
        <v>103</v>
      </c>
      <c r="C12" s="298"/>
      <c r="D12" s="298"/>
      <c r="E12" s="298"/>
      <c r="F12" s="353" t="str">
        <f>IF('3.4'!AR$4='3.1'!V4,"ПРОЙДЕНА"," ")</f>
        <v>ПРОЙДЕНА</v>
      </c>
      <c r="G12" s="354"/>
      <c r="H12" s="297" t="str">
        <f>IF('3.4'!AR$4='3.1'!V4," ","ДАННЫЕ РАСХОДЯТСЯ!")</f>
        <v xml:space="preserve"> </v>
      </c>
      <c r="I12" s="297"/>
      <c r="J12" s="297"/>
    </row>
    <row r="13" spans="1:45" ht="18.75">
      <c r="B13" s="298" t="s">
        <v>100</v>
      </c>
      <c r="C13" s="298"/>
      <c r="D13" s="298"/>
      <c r="E13" s="298"/>
      <c r="F13" s="353" t="str">
        <f>IF('3.4'!AS$4='3.1'!X4,"ПРОЙДЕНА"," ")</f>
        <v>ПРОЙДЕНА</v>
      </c>
      <c r="G13" s="354"/>
      <c r="H13" s="297" t="str">
        <f>IF('3.4'!AS$4='3.1'!X4," ","ДАННЫЕ РАСХОДЯТСЯ!")</f>
        <v/>
      </c>
      <c r="I13" s="297"/>
      <c r="J13" s="297"/>
    </row>
    <row r="20" spans="1:1">
      <c r="A20" t="s">
        <v>70</v>
      </c>
    </row>
  </sheetData>
  <sheetProtection password="CB18" sheet="1" objects="1" scenarios="1" selectLockedCells="1" pivotTables="0"/>
  <mergeCells count="18">
    <mergeCell ref="B12:E12"/>
    <mergeCell ref="F12:G12"/>
    <mergeCell ref="H12:J12"/>
    <mergeCell ref="B13:E13"/>
    <mergeCell ref="F13:G13"/>
    <mergeCell ref="H13:J13"/>
    <mergeCell ref="B10:E10"/>
    <mergeCell ref="F10:G10"/>
    <mergeCell ref="H10:J10"/>
    <mergeCell ref="B11:E11"/>
    <mergeCell ref="F11:G11"/>
    <mergeCell ref="H11:J11"/>
    <mergeCell ref="AP2:AS2"/>
    <mergeCell ref="B2:I2"/>
    <mergeCell ref="J2:Q2"/>
    <mergeCell ref="R2:Y2"/>
    <mergeCell ref="Z2:AG2"/>
    <mergeCell ref="AH2:AO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AS20"/>
  <sheetViews>
    <sheetView workbookViewId="0">
      <selection activeCell="P4" sqref="P4"/>
    </sheetView>
  </sheetViews>
  <sheetFormatPr defaultRowHeight="15"/>
  <cols>
    <col min="1" max="1" width="20.7109375" customWidth="1"/>
  </cols>
  <sheetData>
    <row r="1" spans="1:45" ht="15.75" thickBot="1"/>
    <row r="2" spans="1:45">
      <c r="B2" s="361" t="s">
        <v>39</v>
      </c>
      <c r="C2" s="362"/>
      <c r="D2" s="362"/>
      <c r="E2" s="362"/>
      <c r="F2" s="362"/>
      <c r="G2" s="362"/>
      <c r="H2" s="362"/>
      <c r="I2" s="363"/>
      <c r="J2" s="361" t="s">
        <v>40</v>
      </c>
      <c r="K2" s="362"/>
      <c r="L2" s="362"/>
      <c r="M2" s="362"/>
      <c r="N2" s="362"/>
      <c r="O2" s="362"/>
      <c r="P2" s="362"/>
      <c r="Q2" s="363"/>
      <c r="R2" s="361" t="s">
        <v>41</v>
      </c>
      <c r="S2" s="362"/>
      <c r="T2" s="362"/>
      <c r="U2" s="362"/>
      <c r="V2" s="362"/>
      <c r="W2" s="362"/>
      <c r="X2" s="362"/>
      <c r="Y2" s="363"/>
      <c r="Z2" s="361" t="s">
        <v>42</v>
      </c>
      <c r="AA2" s="362"/>
      <c r="AB2" s="362"/>
      <c r="AC2" s="362"/>
      <c r="AD2" s="362"/>
      <c r="AE2" s="362"/>
      <c r="AF2" s="362"/>
      <c r="AG2" s="363"/>
      <c r="AH2" s="361" t="s">
        <v>43</v>
      </c>
      <c r="AI2" s="362"/>
      <c r="AJ2" s="362"/>
      <c r="AK2" s="362"/>
      <c r="AL2" s="362"/>
      <c r="AM2" s="362"/>
      <c r="AN2" s="362"/>
      <c r="AO2" s="363"/>
      <c r="AP2" s="348" t="s">
        <v>3</v>
      </c>
      <c r="AQ2" s="349"/>
      <c r="AR2" s="349"/>
      <c r="AS2" s="349"/>
    </row>
    <row r="3" spans="1:45" ht="30.75" thickBot="1">
      <c r="B3" s="83" t="s">
        <v>87</v>
      </c>
      <c r="C3" s="45" t="s">
        <v>88</v>
      </c>
      <c r="D3" s="83" t="s">
        <v>89</v>
      </c>
      <c r="E3" s="45" t="s">
        <v>90</v>
      </c>
      <c r="F3" s="83" t="s">
        <v>95</v>
      </c>
      <c r="G3" s="239" t="s">
        <v>97</v>
      </c>
      <c r="H3" s="62" t="s">
        <v>96</v>
      </c>
      <c r="I3" s="239" t="s">
        <v>98</v>
      </c>
      <c r="J3" s="147" t="s">
        <v>87</v>
      </c>
      <c r="K3" s="45" t="s">
        <v>88</v>
      </c>
      <c r="L3" s="62" t="s">
        <v>89</v>
      </c>
      <c r="M3" s="45" t="s">
        <v>90</v>
      </c>
      <c r="N3" s="83" t="s">
        <v>95</v>
      </c>
      <c r="O3" s="45" t="s">
        <v>97</v>
      </c>
      <c r="P3" s="62" t="s">
        <v>96</v>
      </c>
      <c r="Q3" s="45" t="s">
        <v>98</v>
      </c>
      <c r="R3" s="83" t="s">
        <v>87</v>
      </c>
      <c r="S3" s="45" t="s">
        <v>88</v>
      </c>
      <c r="T3" s="83" t="s">
        <v>89</v>
      </c>
      <c r="U3" s="45" t="s">
        <v>90</v>
      </c>
      <c r="V3" s="83" t="s">
        <v>95</v>
      </c>
      <c r="W3" s="235" t="s">
        <v>97</v>
      </c>
      <c r="X3" s="62" t="s">
        <v>96</v>
      </c>
      <c r="Y3" s="236" t="s">
        <v>98</v>
      </c>
      <c r="Z3" s="83" t="s">
        <v>87</v>
      </c>
      <c r="AA3" s="45" t="s">
        <v>88</v>
      </c>
      <c r="AB3" s="83" t="s">
        <v>89</v>
      </c>
      <c r="AC3" s="45" t="s">
        <v>90</v>
      </c>
      <c r="AD3" s="83" t="s">
        <v>95</v>
      </c>
      <c r="AE3" s="235" t="s">
        <v>97</v>
      </c>
      <c r="AF3" s="62" t="s">
        <v>96</v>
      </c>
      <c r="AG3" s="236" t="s">
        <v>98</v>
      </c>
      <c r="AH3" s="83" t="s">
        <v>87</v>
      </c>
      <c r="AI3" s="45" t="s">
        <v>88</v>
      </c>
      <c r="AJ3" s="83" t="s">
        <v>89</v>
      </c>
      <c r="AK3" s="45" t="s">
        <v>90</v>
      </c>
      <c r="AL3" s="83" t="s">
        <v>95</v>
      </c>
      <c r="AM3" s="235" t="s">
        <v>97</v>
      </c>
      <c r="AN3" s="62" t="s">
        <v>96</v>
      </c>
      <c r="AO3" s="236" t="s">
        <v>98</v>
      </c>
      <c r="AP3" s="139" t="s">
        <v>87</v>
      </c>
      <c r="AQ3" s="144" t="s">
        <v>89</v>
      </c>
      <c r="AR3" s="144" t="s">
        <v>95</v>
      </c>
      <c r="AS3" s="144" t="s">
        <v>96</v>
      </c>
    </row>
    <row r="4" spans="1:45" ht="15.75" thickBot="1">
      <c r="B4" s="54">
        <v>0</v>
      </c>
      <c r="C4" s="55" t="str">
        <f>IFERROR(100/$AP4*B4/100,"")</f>
        <v/>
      </c>
      <c r="D4" s="54">
        <v>1</v>
      </c>
      <c r="E4" s="55">
        <f>IFERROR(100/$AQ4*D4/100,"")</f>
        <v>1</v>
      </c>
      <c r="F4" s="54">
        <v>0</v>
      </c>
      <c r="G4" s="55">
        <f>IFERROR(100/$AR4*F4/100,"")</f>
        <v>0</v>
      </c>
      <c r="H4" s="56">
        <v>0</v>
      </c>
      <c r="I4" s="55" t="str">
        <f>IFERROR(100/$AS4*H4/100,"")</f>
        <v/>
      </c>
      <c r="J4" s="54">
        <v>0</v>
      </c>
      <c r="K4" s="55" t="str">
        <f>IFERROR(100/$AP4*J4/100,"")</f>
        <v/>
      </c>
      <c r="L4" s="57">
        <v>0</v>
      </c>
      <c r="M4" s="55">
        <f>IFERROR(100/$AQ4*L4/100,"")</f>
        <v>0</v>
      </c>
      <c r="N4" s="54">
        <v>1</v>
      </c>
      <c r="O4" s="55">
        <f>IFERROR(100/$AR4*N4/100,"")</f>
        <v>1</v>
      </c>
      <c r="P4" s="58">
        <v>0</v>
      </c>
      <c r="Q4" s="55" t="str">
        <f>IFERROR(100/$AS4*P4/100,"")</f>
        <v/>
      </c>
      <c r="R4" s="54">
        <v>0</v>
      </c>
      <c r="S4" s="55" t="str">
        <f>IFERROR(100/$AP4*R4/100,"")</f>
        <v/>
      </c>
      <c r="T4" s="54">
        <v>0</v>
      </c>
      <c r="U4" s="55">
        <f>IFERROR(100/$AQ4*T4/100,"")</f>
        <v>0</v>
      </c>
      <c r="V4" s="54">
        <v>0</v>
      </c>
      <c r="W4" s="55">
        <f>IFERROR(100/$AR4*V4/100,"")</f>
        <v>0</v>
      </c>
      <c r="X4" s="58">
        <v>0</v>
      </c>
      <c r="Y4" s="55" t="str">
        <f>IFERROR(100/$AS4*X4/100,"")</f>
        <v/>
      </c>
      <c r="Z4" s="54">
        <v>0</v>
      </c>
      <c r="AA4" s="55" t="str">
        <f>IFERROR(100/$AP4*Z4/100,"")</f>
        <v/>
      </c>
      <c r="AB4" s="54">
        <v>0</v>
      </c>
      <c r="AC4" s="55">
        <f>IFERROR(100/$AQ4*AB4/100,"")</f>
        <v>0</v>
      </c>
      <c r="AD4" s="54">
        <v>0</v>
      </c>
      <c r="AE4" s="55">
        <f>IFERROR(100/$AR4*AD4/100,"")</f>
        <v>0</v>
      </c>
      <c r="AF4" s="58">
        <v>0</v>
      </c>
      <c r="AG4" s="55" t="str">
        <f>IFERROR(100/$AS4*AF4/100,"")</f>
        <v/>
      </c>
      <c r="AH4" s="54">
        <v>0</v>
      </c>
      <c r="AI4" s="55" t="str">
        <f>IFERROR(100/$AP4*AH4/100,"")</f>
        <v/>
      </c>
      <c r="AJ4" s="54">
        <v>0</v>
      </c>
      <c r="AK4" s="55">
        <f>IFERROR(100/$AQ4*AJ4/100,"")</f>
        <v>0</v>
      </c>
      <c r="AL4" s="54">
        <v>0</v>
      </c>
      <c r="AM4" s="55">
        <f>IFERROR(100/$AR4*AL4/100,"")</f>
        <v>0</v>
      </c>
      <c r="AN4" s="58">
        <v>0</v>
      </c>
      <c r="AO4" s="55" t="str">
        <f>IFERROR(100/$AS4*AN4/100,"")</f>
        <v/>
      </c>
      <c r="AP4" s="59">
        <f>SUM(B4,J4,R4,Z4,AH4)</f>
        <v>0</v>
      </c>
      <c r="AQ4" s="60">
        <f>SUM(D4,L4,T4,AB4,AJ4)</f>
        <v>1</v>
      </c>
      <c r="AR4" s="60">
        <f>SUM(F4,N4,V4,AD4,AL4)</f>
        <v>1</v>
      </c>
      <c r="AS4" s="61">
        <f>SUM(H4,P4,X4,AF4,AN4)</f>
        <v>0</v>
      </c>
    </row>
    <row r="6" spans="1:45">
      <c r="A6" s="11" t="s">
        <v>57</v>
      </c>
      <c r="B6" s="10" t="s">
        <v>58</v>
      </c>
      <c r="C6" t="s">
        <v>59</v>
      </c>
    </row>
    <row r="10" spans="1:45" ht="18.75">
      <c r="B10" s="298" t="s">
        <v>101</v>
      </c>
      <c r="C10" s="298"/>
      <c r="D10" s="298"/>
      <c r="E10" s="298"/>
      <c r="F10" s="308" t="str">
        <f>IF('3.5'!AP$4='3.1'!Z$4,"ПРОЙДЕНА"," ")</f>
        <v>ПРОЙДЕНА</v>
      </c>
      <c r="G10" s="308"/>
      <c r="H10" s="297" t="str">
        <f>IF('3.5'!AP$4='3.1'!Z4," ","ДАННЫЕ РАСХОДЯТСЯ!")</f>
        <v xml:space="preserve"> </v>
      </c>
      <c r="I10" s="297"/>
      <c r="J10" s="297"/>
    </row>
    <row r="11" spans="1:45" ht="18.75">
      <c r="B11" s="298" t="s">
        <v>102</v>
      </c>
      <c r="C11" s="298"/>
      <c r="D11" s="298"/>
      <c r="E11" s="298"/>
      <c r="F11" s="353" t="str">
        <f>IF('3.5'!AQ$4='3.1'!AB4,"ПРОЙДЕНА"," ")</f>
        <v>ПРОЙДЕНА</v>
      </c>
      <c r="G11" s="354"/>
      <c r="H11" s="297" t="str">
        <f>IF('3.5'!AQ$4='3.1'!AB4," ","ДАННЫЕ РАСХОДЯТСЯ!")</f>
        <v xml:space="preserve"> </v>
      </c>
      <c r="I11" s="297"/>
      <c r="J11" s="297"/>
    </row>
    <row r="12" spans="1:45" ht="18.75">
      <c r="B12" s="298" t="s">
        <v>103</v>
      </c>
      <c r="C12" s="298"/>
      <c r="D12" s="298"/>
      <c r="E12" s="298"/>
      <c r="F12" s="353" t="str">
        <f>IF('3.5'!AR$4='3.1'!AD4,"ПРОЙДЕНА"," ")</f>
        <v>ПРОЙДЕНА</v>
      </c>
      <c r="G12" s="354"/>
      <c r="H12" s="297" t="str">
        <f>IF('3.5'!AR$4='3.1'!AD4," ","ДАННЫЕ РАСХОДЯТСЯ!")</f>
        <v xml:space="preserve"> </v>
      </c>
      <c r="I12" s="297"/>
      <c r="J12" s="297"/>
    </row>
    <row r="13" spans="1:45" ht="18.75">
      <c r="B13" s="298" t="s">
        <v>100</v>
      </c>
      <c r="C13" s="298"/>
      <c r="D13" s="298"/>
      <c r="E13" s="298"/>
      <c r="F13" s="353" t="str">
        <f>IF('3.5'!AS$4='3.1'!AF4,"ПРОЙДЕНА"," ")</f>
        <v>ПРОЙДЕНА</v>
      </c>
      <c r="G13" s="354"/>
      <c r="H13" s="297" t="str">
        <f>IF('3.5'!AS$4='3.1'!AF4," ","ДАННЫЕ РАСХОДЯТСЯ!")</f>
        <v/>
      </c>
      <c r="I13" s="297"/>
      <c r="J13" s="297"/>
    </row>
    <row r="20" spans="1:1">
      <c r="A20" t="s">
        <v>71</v>
      </c>
    </row>
  </sheetData>
  <sheetProtection password="CB18" sheet="1" objects="1" scenarios="1" selectLockedCells="1" pivotTables="0"/>
  <mergeCells count="18">
    <mergeCell ref="B12:E12"/>
    <mergeCell ref="F12:G12"/>
    <mergeCell ref="H12:J12"/>
    <mergeCell ref="B13:E13"/>
    <mergeCell ref="F13:G13"/>
    <mergeCell ref="H13:J13"/>
    <mergeCell ref="B10:E10"/>
    <mergeCell ref="F10:G10"/>
    <mergeCell ref="H10:J10"/>
    <mergeCell ref="B11:E11"/>
    <mergeCell ref="F11:G11"/>
    <mergeCell ref="H11:J11"/>
    <mergeCell ref="AP2:AS2"/>
    <mergeCell ref="B2:I2"/>
    <mergeCell ref="J2:Q2"/>
    <mergeCell ref="R2:Y2"/>
    <mergeCell ref="Z2:AG2"/>
    <mergeCell ref="AH2:A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CO20"/>
  <sheetViews>
    <sheetView workbookViewId="0">
      <selection activeCell="AF4" sqref="AF4"/>
    </sheetView>
  </sheetViews>
  <sheetFormatPr defaultRowHeight="15"/>
  <cols>
    <col min="1" max="1" width="20.7109375" customWidth="1"/>
  </cols>
  <sheetData>
    <row r="1" spans="1:93" ht="15" customHeight="1" thickBot="1"/>
    <row r="2" spans="1:93">
      <c r="B2" s="364" t="s">
        <v>46</v>
      </c>
      <c r="C2" s="365"/>
      <c r="D2" s="365"/>
      <c r="E2" s="365"/>
      <c r="F2" s="365"/>
      <c r="G2" s="365"/>
      <c r="H2" s="365"/>
      <c r="I2" s="366"/>
      <c r="J2" s="364" t="s">
        <v>45</v>
      </c>
      <c r="K2" s="365"/>
      <c r="L2" s="365"/>
      <c r="M2" s="365"/>
      <c r="N2" s="365"/>
      <c r="O2" s="365"/>
      <c r="P2" s="365"/>
      <c r="Q2" s="366"/>
      <c r="R2" s="364" t="s">
        <v>44</v>
      </c>
      <c r="S2" s="365"/>
      <c r="T2" s="365"/>
      <c r="U2" s="365"/>
      <c r="V2" s="365"/>
      <c r="W2" s="365"/>
      <c r="X2" s="365"/>
      <c r="Y2" s="366"/>
      <c r="Z2" s="364" t="s">
        <v>47</v>
      </c>
      <c r="AA2" s="365"/>
      <c r="AB2" s="365"/>
      <c r="AC2" s="365"/>
      <c r="AD2" s="365"/>
      <c r="AE2" s="365"/>
      <c r="AF2" s="365"/>
      <c r="AG2" s="366"/>
      <c r="AH2" s="364" t="s">
        <v>48</v>
      </c>
      <c r="AI2" s="365"/>
      <c r="AJ2" s="365"/>
      <c r="AK2" s="365"/>
      <c r="AL2" s="365"/>
      <c r="AM2" s="365"/>
      <c r="AN2" s="365"/>
      <c r="AO2" s="366"/>
      <c r="AP2" s="364" t="s">
        <v>49</v>
      </c>
      <c r="AQ2" s="365"/>
      <c r="AR2" s="365"/>
      <c r="AS2" s="365"/>
      <c r="AT2" s="365"/>
      <c r="AU2" s="365"/>
      <c r="AV2" s="365"/>
      <c r="AW2" s="366"/>
      <c r="AX2" s="364" t="s">
        <v>50</v>
      </c>
      <c r="AY2" s="365"/>
      <c r="AZ2" s="365"/>
      <c r="BA2" s="365"/>
      <c r="BB2" s="365"/>
      <c r="BC2" s="365"/>
      <c r="BD2" s="365"/>
      <c r="BE2" s="366"/>
      <c r="BF2" s="364" t="s">
        <v>51</v>
      </c>
      <c r="BG2" s="365"/>
      <c r="BH2" s="365"/>
      <c r="BI2" s="365"/>
      <c r="BJ2" s="365"/>
      <c r="BK2" s="365"/>
      <c r="BL2" s="365"/>
      <c r="BM2" s="366"/>
      <c r="BN2" s="364" t="s">
        <v>52</v>
      </c>
      <c r="BO2" s="365"/>
      <c r="BP2" s="365"/>
      <c r="BQ2" s="365"/>
      <c r="BR2" s="365"/>
      <c r="BS2" s="365"/>
      <c r="BT2" s="365"/>
      <c r="BU2" s="366"/>
      <c r="BV2" s="364" t="s">
        <v>53</v>
      </c>
      <c r="BW2" s="365"/>
      <c r="BX2" s="365"/>
      <c r="BY2" s="365"/>
      <c r="BZ2" s="365"/>
      <c r="CA2" s="365"/>
      <c r="CB2" s="365"/>
      <c r="CC2" s="366"/>
      <c r="CD2" s="364" t="s">
        <v>54</v>
      </c>
      <c r="CE2" s="365"/>
      <c r="CF2" s="365"/>
      <c r="CG2" s="365"/>
      <c r="CH2" s="365"/>
      <c r="CI2" s="365"/>
      <c r="CJ2" s="365"/>
      <c r="CK2" s="366"/>
      <c r="CL2" s="348" t="s">
        <v>3</v>
      </c>
      <c r="CM2" s="349"/>
      <c r="CN2" s="349"/>
      <c r="CO2" s="349"/>
    </row>
    <row r="3" spans="1:93" ht="30.75" thickBot="1">
      <c r="B3" s="148" t="s">
        <v>87</v>
      </c>
      <c r="C3" s="149" t="s">
        <v>88</v>
      </c>
      <c r="D3" s="148" t="s">
        <v>89</v>
      </c>
      <c r="E3" s="149" t="s">
        <v>90</v>
      </c>
      <c r="F3" s="148" t="s">
        <v>95</v>
      </c>
      <c r="G3" s="249" t="s">
        <v>97</v>
      </c>
      <c r="H3" s="150" t="s">
        <v>96</v>
      </c>
      <c r="I3" s="249" t="s">
        <v>98</v>
      </c>
      <c r="J3" s="151" t="s">
        <v>87</v>
      </c>
      <c r="K3" s="149" t="s">
        <v>88</v>
      </c>
      <c r="L3" s="150" t="s">
        <v>89</v>
      </c>
      <c r="M3" s="149" t="s">
        <v>90</v>
      </c>
      <c r="N3" s="148" t="s">
        <v>95</v>
      </c>
      <c r="O3" s="149" t="s">
        <v>97</v>
      </c>
      <c r="P3" s="150" t="s">
        <v>96</v>
      </c>
      <c r="Q3" s="149" t="s">
        <v>98</v>
      </c>
      <c r="R3" s="148" t="s">
        <v>87</v>
      </c>
      <c r="S3" s="149" t="s">
        <v>88</v>
      </c>
      <c r="T3" s="148" t="s">
        <v>89</v>
      </c>
      <c r="U3" s="149" t="s">
        <v>90</v>
      </c>
      <c r="V3" s="148" t="s">
        <v>95</v>
      </c>
      <c r="W3" s="250" t="s">
        <v>97</v>
      </c>
      <c r="X3" s="150" t="s">
        <v>96</v>
      </c>
      <c r="Y3" s="251" t="s">
        <v>98</v>
      </c>
      <c r="Z3" s="148" t="s">
        <v>87</v>
      </c>
      <c r="AA3" s="149" t="s">
        <v>88</v>
      </c>
      <c r="AB3" s="148" t="s">
        <v>89</v>
      </c>
      <c r="AC3" s="149" t="s">
        <v>90</v>
      </c>
      <c r="AD3" s="148" t="s">
        <v>95</v>
      </c>
      <c r="AE3" s="250" t="s">
        <v>97</v>
      </c>
      <c r="AF3" s="150" t="s">
        <v>96</v>
      </c>
      <c r="AG3" s="251" t="s">
        <v>98</v>
      </c>
      <c r="AH3" s="148" t="s">
        <v>87</v>
      </c>
      <c r="AI3" s="149" t="s">
        <v>88</v>
      </c>
      <c r="AJ3" s="148" t="s">
        <v>89</v>
      </c>
      <c r="AK3" s="149" t="s">
        <v>90</v>
      </c>
      <c r="AL3" s="148" t="s">
        <v>95</v>
      </c>
      <c r="AM3" s="250" t="s">
        <v>97</v>
      </c>
      <c r="AN3" s="150" t="s">
        <v>96</v>
      </c>
      <c r="AO3" s="251" t="s">
        <v>98</v>
      </c>
      <c r="AP3" s="148" t="s">
        <v>87</v>
      </c>
      <c r="AQ3" s="149" t="s">
        <v>88</v>
      </c>
      <c r="AR3" s="148" t="s">
        <v>89</v>
      </c>
      <c r="AS3" s="149" t="s">
        <v>90</v>
      </c>
      <c r="AT3" s="148" t="s">
        <v>95</v>
      </c>
      <c r="AU3" s="249" t="s">
        <v>97</v>
      </c>
      <c r="AV3" s="150" t="s">
        <v>96</v>
      </c>
      <c r="AW3" s="249" t="s">
        <v>98</v>
      </c>
      <c r="AX3" s="151" t="s">
        <v>87</v>
      </c>
      <c r="AY3" s="149" t="s">
        <v>88</v>
      </c>
      <c r="AZ3" s="150" t="s">
        <v>89</v>
      </c>
      <c r="BA3" s="149" t="s">
        <v>90</v>
      </c>
      <c r="BB3" s="148" t="s">
        <v>95</v>
      </c>
      <c r="BC3" s="149" t="s">
        <v>97</v>
      </c>
      <c r="BD3" s="150" t="s">
        <v>96</v>
      </c>
      <c r="BE3" s="149" t="s">
        <v>98</v>
      </c>
      <c r="BF3" s="148" t="s">
        <v>87</v>
      </c>
      <c r="BG3" s="149" t="s">
        <v>88</v>
      </c>
      <c r="BH3" s="148" t="s">
        <v>89</v>
      </c>
      <c r="BI3" s="149" t="s">
        <v>90</v>
      </c>
      <c r="BJ3" s="148" t="s">
        <v>95</v>
      </c>
      <c r="BK3" s="250" t="s">
        <v>97</v>
      </c>
      <c r="BL3" s="150" t="s">
        <v>96</v>
      </c>
      <c r="BM3" s="251" t="s">
        <v>98</v>
      </c>
      <c r="BN3" s="148" t="s">
        <v>87</v>
      </c>
      <c r="BO3" s="149" t="s">
        <v>88</v>
      </c>
      <c r="BP3" s="148" t="s">
        <v>89</v>
      </c>
      <c r="BQ3" s="149" t="s">
        <v>90</v>
      </c>
      <c r="BR3" s="148" t="s">
        <v>95</v>
      </c>
      <c r="BS3" s="250" t="s">
        <v>97</v>
      </c>
      <c r="BT3" s="150" t="s">
        <v>96</v>
      </c>
      <c r="BU3" s="251" t="s">
        <v>98</v>
      </c>
      <c r="BV3" s="148" t="s">
        <v>87</v>
      </c>
      <c r="BW3" s="149" t="s">
        <v>88</v>
      </c>
      <c r="BX3" s="148" t="s">
        <v>89</v>
      </c>
      <c r="BY3" s="149" t="s">
        <v>90</v>
      </c>
      <c r="BZ3" s="148" t="s">
        <v>95</v>
      </c>
      <c r="CA3" s="250" t="s">
        <v>97</v>
      </c>
      <c r="CB3" s="150" t="s">
        <v>96</v>
      </c>
      <c r="CC3" s="251" t="s">
        <v>98</v>
      </c>
      <c r="CD3" s="148" t="s">
        <v>87</v>
      </c>
      <c r="CE3" s="149" t="s">
        <v>88</v>
      </c>
      <c r="CF3" s="148" t="s">
        <v>89</v>
      </c>
      <c r="CG3" s="149" t="s">
        <v>90</v>
      </c>
      <c r="CH3" s="148" t="s">
        <v>95</v>
      </c>
      <c r="CI3" s="250" t="s">
        <v>97</v>
      </c>
      <c r="CJ3" s="150" t="s">
        <v>96</v>
      </c>
      <c r="CK3" s="251" t="s">
        <v>98</v>
      </c>
      <c r="CL3" s="139" t="s">
        <v>87</v>
      </c>
      <c r="CM3" s="144" t="s">
        <v>89</v>
      </c>
      <c r="CN3" s="144" t="s">
        <v>95</v>
      </c>
      <c r="CO3" s="144" t="s">
        <v>96</v>
      </c>
    </row>
    <row r="4" spans="1:93" ht="15.75" thickBot="1">
      <c r="B4" s="54">
        <v>1</v>
      </c>
      <c r="C4" s="154">
        <f>IFERROR(100/$CL4*B4/100,"")</f>
        <v>8.3333333333333343E-2</v>
      </c>
      <c r="D4" s="54">
        <v>0</v>
      </c>
      <c r="E4" s="154">
        <f>IFERROR(100/$CM4*D4/100,"")</f>
        <v>0</v>
      </c>
      <c r="F4" s="54">
        <v>0</v>
      </c>
      <c r="G4" s="154">
        <f>IFERROR(100/$CN4*F4/100,"")</f>
        <v>0</v>
      </c>
      <c r="H4" s="56">
        <v>0</v>
      </c>
      <c r="I4" s="154" t="str">
        <f>IFERROR(100/$CO4*H4/100,"")</f>
        <v/>
      </c>
      <c r="J4" s="54">
        <v>4</v>
      </c>
      <c r="K4" s="154">
        <f>IFERROR(100/$CL4*J4/100,"")</f>
        <v>0.33333333333333337</v>
      </c>
      <c r="L4" s="57">
        <v>0</v>
      </c>
      <c r="M4" s="154">
        <f>IFERROR(100/$CM4*L4/100,"")</f>
        <v>0</v>
      </c>
      <c r="N4" s="54">
        <v>0</v>
      </c>
      <c r="O4" s="154">
        <f>IFERROR(100/$CN4*N4/100,"")</f>
        <v>0</v>
      </c>
      <c r="P4" s="58">
        <v>0</v>
      </c>
      <c r="Q4" s="154" t="str">
        <f>IFERROR(100/$CO4*P4/100,"")</f>
        <v/>
      </c>
      <c r="R4" s="54">
        <v>0</v>
      </c>
      <c r="S4" s="154">
        <f>IFERROR(100/$CL4*R4/100,"")</f>
        <v>0</v>
      </c>
      <c r="T4" s="54">
        <v>9</v>
      </c>
      <c r="U4" s="154">
        <f>IFERROR(100/$CM4*T4/100,"")</f>
        <v>0.6</v>
      </c>
      <c r="V4" s="54">
        <v>7</v>
      </c>
      <c r="W4" s="154">
        <f>IFERROR(100/$CN4*V4/100,"")</f>
        <v>0.875</v>
      </c>
      <c r="X4" s="58">
        <v>0</v>
      </c>
      <c r="Y4" s="154" t="str">
        <f>IFERROR(100/$CO4*X4/100,"")</f>
        <v/>
      </c>
      <c r="Z4" s="54">
        <v>7</v>
      </c>
      <c r="AA4" s="154">
        <f>IFERROR(100/$CL4*Z4/100,"")</f>
        <v>0.58333333333333337</v>
      </c>
      <c r="AB4" s="54">
        <v>6</v>
      </c>
      <c r="AC4" s="154">
        <f>IFERROR(100/$CM4*AB4/100,"")</f>
        <v>0.4</v>
      </c>
      <c r="AD4" s="54">
        <v>1</v>
      </c>
      <c r="AE4" s="154">
        <f>IFERROR(100/$CN4*AD4/100,"")</f>
        <v>0.125</v>
      </c>
      <c r="AF4" s="58">
        <v>0</v>
      </c>
      <c r="AG4" s="154" t="str">
        <f>IFERROR(100/$CO4*AF4/100,"")</f>
        <v/>
      </c>
      <c r="AH4" s="54">
        <v>0</v>
      </c>
      <c r="AI4" s="154">
        <f>IFERROR(100/$CL4*AH4/100,"")</f>
        <v>0</v>
      </c>
      <c r="AJ4" s="54">
        <v>0</v>
      </c>
      <c r="AK4" s="154">
        <f>IFERROR(100/$CM4*AJ4/100,"")</f>
        <v>0</v>
      </c>
      <c r="AL4" s="54">
        <v>0</v>
      </c>
      <c r="AM4" s="154">
        <f>IFERROR(100/$CN4*AL4/100,"")</f>
        <v>0</v>
      </c>
      <c r="AN4" s="58">
        <v>0</v>
      </c>
      <c r="AO4" s="154" t="str">
        <f>IFERROR(100/$CO4*AN4/100,"")</f>
        <v/>
      </c>
      <c r="AP4" s="54">
        <v>0</v>
      </c>
      <c r="AQ4" s="154">
        <f>IFERROR(100/$CL4*AP4/100,"")</f>
        <v>0</v>
      </c>
      <c r="AR4" s="54">
        <v>0</v>
      </c>
      <c r="AS4" s="154">
        <f>IFERROR(100/$CM4*AR4/100,"")</f>
        <v>0</v>
      </c>
      <c r="AT4" s="54">
        <v>0</v>
      </c>
      <c r="AU4" s="154">
        <f>IFERROR(100/$CN4*AT4/100,"")</f>
        <v>0</v>
      </c>
      <c r="AV4" s="58">
        <v>0</v>
      </c>
      <c r="AW4" s="154" t="str">
        <f>IFERROR(100/$CO4*AV4/100,"")</f>
        <v/>
      </c>
      <c r="AX4" s="54">
        <v>0</v>
      </c>
      <c r="AY4" s="154">
        <f>IFERROR(100/$CL4*AX4/100,"")</f>
        <v>0</v>
      </c>
      <c r="AZ4" s="54">
        <v>0</v>
      </c>
      <c r="BA4" s="154">
        <f>IFERROR(100/$CM4*AZ4/100,"")</f>
        <v>0</v>
      </c>
      <c r="BB4" s="54">
        <v>0</v>
      </c>
      <c r="BC4" s="154">
        <f>IFERROR(100/$CN4*BB4/100,"")</f>
        <v>0</v>
      </c>
      <c r="BD4" s="58">
        <v>0</v>
      </c>
      <c r="BE4" s="154" t="str">
        <f>IFERROR(100/$CO4*BD4/100,"")</f>
        <v/>
      </c>
      <c r="BF4" s="54">
        <v>0</v>
      </c>
      <c r="BG4" s="154">
        <f>IFERROR(100/$CL4*BF4/100,"")</f>
        <v>0</v>
      </c>
      <c r="BH4" s="54">
        <v>0</v>
      </c>
      <c r="BI4" s="154">
        <f>IFERROR(100/$CM4*BH4/100,"")</f>
        <v>0</v>
      </c>
      <c r="BJ4" s="54">
        <v>0</v>
      </c>
      <c r="BK4" s="154">
        <f>IFERROR(100/$CN4*BJ4/100,"")</f>
        <v>0</v>
      </c>
      <c r="BL4" s="58">
        <v>0</v>
      </c>
      <c r="BM4" s="154" t="str">
        <f>IFERROR(100/$CO4*BL4/100,"")</f>
        <v/>
      </c>
      <c r="BN4" s="54">
        <v>0</v>
      </c>
      <c r="BO4" s="154">
        <f>IFERROR(100/$CL4*BN4/100,"")</f>
        <v>0</v>
      </c>
      <c r="BP4" s="54">
        <v>0</v>
      </c>
      <c r="BQ4" s="154">
        <f>IFERROR(100/$CM4*BP4/100,"")</f>
        <v>0</v>
      </c>
      <c r="BR4" s="54">
        <v>0</v>
      </c>
      <c r="BS4" s="154">
        <f>IFERROR(100/$CN4*BR4/100,"")</f>
        <v>0</v>
      </c>
      <c r="BT4" s="58">
        <v>0</v>
      </c>
      <c r="BU4" s="154" t="str">
        <f>IFERROR(100/$CO4*BT4/100,"")</f>
        <v/>
      </c>
      <c r="BV4" s="54">
        <v>0</v>
      </c>
      <c r="BW4" s="154">
        <f>IFERROR(100/$CL4*BV4/100,"")</f>
        <v>0</v>
      </c>
      <c r="BX4" s="54">
        <v>0</v>
      </c>
      <c r="BY4" s="154">
        <f>IFERROR(100/$CM4*BX4/100,"")</f>
        <v>0</v>
      </c>
      <c r="BZ4" s="54">
        <v>0</v>
      </c>
      <c r="CA4" s="154">
        <f>IFERROR(100/$CN4*BZ4/100,"")</f>
        <v>0</v>
      </c>
      <c r="CB4" s="58">
        <v>0</v>
      </c>
      <c r="CC4" s="154" t="str">
        <f>IFERROR(100/$CO4*CB4/100,"")</f>
        <v/>
      </c>
      <c r="CD4" s="54">
        <v>0</v>
      </c>
      <c r="CE4" s="154">
        <f>IFERROR(100/$CL4*CD4/100,"")</f>
        <v>0</v>
      </c>
      <c r="CF4" s="54">
        <v>0</v>
      </c>
      <c r="CG4" s="154">
        <f>IFERROR(100/$CM4*CF4/100,"")</f>
        <v>0</v>
      </c>
      <c r="CH4" s="54">
        <v>0</v>
      </c>
      <c r="CI4" s="154">
        <f>IFERROR(100/$CN4*CH4/100,"")</f>
        <v>0</v>
      </c>
      <c r="CJ4" s="58">
        <v>0</v>
      </c>
      <c r="CK4" s="154" t="str">
        <f>IFERROR(100/$CO4*CJ4/100,"")</f>
        <v/>
      </c>
      <c r="CL4" s="59">
        <f>SUM(B4,J4,R4,Z4,AH4,AP4,AX4,BF4,BN4,BV4,CD4)</f>
        <v>12</v>
      </c>
      <c r="CM4" s="60">
        <f>SUM(D4,L4,T4,AB4,AJ4,AR4,AZ4,BH4,BP4,BX4,CF4)</f>
        <v>15</v>
      </c>
      <c r="CN4" s="60">
        <f>SUM(F4,N4,V4,AD4,AL4,AT4,BB4,BJ4,BR4,BZ4,CH4)</f>
        <v>8</v>
      </c>
      <c r="CO4" s="61">
        <f>SUM(H4,P4,X4,AF4,AN4,AV4,BD4,BL4,BT4,CB4,CJ4)</f>
        <v>0</v>
      </c>
    </row>
    <row r="6" spans="1:93">
      <c r="A6" s="11" t="s">
        <v>57</v>
      </c>
      <c r="B6" s="10" t="s">
        <v>58</v>
      </c>
      <c r="C6" t="s">
        <v>59</v>
      </c>
    </row>
    <row r="10" spans="1:93" ht="18.75">
      <c r="B10" s="298" t="s">
        <v>101</v>
      </c>
      <c r="C10" s="298"/>
      <c r="D10" s="298"/>
      <c r="E10" s="298"/>
      <c r="F10" s="308" t="str">
        <f>IF('3.6'!CL$4='3.1'!AH$4,"ПРОЙДЕНА"," ")</f>
        <v>ПРОЙДЕНА</v>
      </c>
      <c r="G10" s="308"/>
      <c r="H10" s="297" t="str">
        <f>IF('3.6'!CL$4='3.1'!AH4," ","ДАННЫЕ РАСХОДЯТСЯ!")</f>
        <v xml:space="preserve"> </v>
      </c>
      <c r="I10" s="297"/>
      <c r="J10" s="297"/>
    </row>
    <row r="11" spans="1:93" ht="18.75">
      <c r="B11" s="298" t="s">
        <v>102</v>
      </c>
      <c r="C11" s="298"/>
      <c r="D11" s="298"/>
      <c r="E11" s="298"/>
      <c r="F11" s="353" t="str">
        <f>IF('3.6'!CM$4='3.1'!AJ4,"ПРОЙДЕНА"," ")</f>
        <v>ПРОЙДЕНА</v>
      </c>
      <c r="G11" s="354"/>
      <c r="H11" s="297" t="str">
        <f>IF('3.6'!CM$4='3.1'!AJ4," ","ДАННЫЕ РАСХОДЯТСЯ!")</f>
        <v xml:space="preserve"> </v>
      </c>
      <c r="I11" s="297"/>
      <c r="J11" s="297"/>
    </row>
    <row r="12" spans="1:93" ht="18.75">
      <c r="B12" s="298" t="s">
        <v>103</v>
      </c>
      <c r="C12" s="298"/>
      <c r="D12" s="298"/>
      <c r="E12" s="298"/>
      <c r="F12" s="353" t="str">
        <f>IF('3.6'!CN$4='3.1'!AL4,"ПРОЙДЕНА"," ")</f>
        <v>ПРОЙДЕНА</v>
      </c>
      <c r="G12" s="354"/>
      <c r="H12" s="297" t="str">
        <f>IF('3.6'!CN$4='3.1'!AL4," ","ДАННЫЕ РАСХОДЯТСЯ!")</f>
        <v xml:space="preserve"> </v>
      </c>
      <c r="I12" s="297"/>
      <c r="J12" s="297"/>
    </row>
    <row r="13" spans="1:93" ht="18.75">
      <c r="B13" s="298" t="s">
        <v>100</v>
      </c>
      <c r="C13" s="298"/>
      <c r="D13" s="298"/>
      <c r="E13" s="298"/>
      <c r="F13" s="353" t="str">
        <f>IF('3.6'!CO$4='3.1'!AN4,"ПРОЙДЕНА"," ")</f>
        <v>ПРОЙДЕНА</v>
      </c>
      <c r="G13" s="354"/>
      <c r="H13" s="297" t="str">
        <f>IF('3.6'!CO$4='3.1'!AN4," ","ДАННЫЕ РАСХОДЯТСЯ!")</f>
        <v/>
      </c>
      <c r="I13" s="297"/>
      <c r="J13" s="297"/>
    </row>
    <row r="20" spans="1:1">
      <c r="A20" t="s">
        <v>72</v>
      </c>
    </row>
  </sheetData>
  <sheetProtection password="CB18" sheet="1" objects="1" scenarios="1" selectLockedCells="1" pivotTables="0"/>
  <mergeCells count="24">
    <mergeCell ref="B12:E12"/>
    <mergeCell ref="F12:G12"/>
    <mergeCell ref="H12:J12"/>
    <mergeCell ref="B13:E13"/>
    <mergeCell ref="F13:G13"/>
    <mergeCell ref="H13:J13"/>
    <mergeCell ref="B10:E10"/>
    <mergeCell ref="F10:G10"/>
    <mergeCell ref="H10:J10"/>
    <mergeCell ref="B11:E11"/>
    <mergeCell ref="F11:G11"/>
    <mergeCell ref="H11:J11"/>
    <mergeCell ref="CL2:CO2"/>
    <mergeCell ref="AP2:AW2"/>
    <mergeCell ref="AX2:BE2"/>
    <mergeCell ref="BF2:BM2"/>
    <mergeCell ref="BN2:BU2"/>
    <mergeCell ref="BV2:CC2"/>
    <mergeCell ref="CD2:CK2"/>
    <mergeCell ref="AH2:AO2"/>
    <mergeCell ref="B2:I2"/>
    <mergeCell ref="J2:Q2"/>
    <mergeCell ref="R2:Y2"/>
    <mergeCell ref="Z2:A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T22"/>
  <sheetViews>
    <sheetView topLeftCell="AA1" workbookViewId="0">
      <selection activeCell="B5" sqref="B5"/>
    </sheetView>
  </sheetViews>
  <sheetFormatPr defaultRowHeight="15"/>
  <cols>
    <col min="1" max="1" width="20" customWidth="1"/>
    <col min="2" max="2" width="18.28515625" customWidth="1"/>
  </cols>
  <sheetData>
    <row r="1" spans="1:46" ht="15.75" thickBot="1">
      <c r="A1" s="373" t="s">
        <v>74</v>
      </c>
      <c r="B1" s="375" t="s">
        <v>75</v>
      </c>
      <c r="C1" s="380" t="s">
        <v>19</v>
      </c>
      <c r="D1" s="381"/>
      <c r="E1" s="381"/>
      <c r="F1" s="381"/>
      <c r="G1" s="381"/>
      <c r="H1" s="381"/>
      <c r="I1" s="381"/>
      <c r="J1" s="382"/>
      <c r="K1" s="383" t="s">
        <v>20</v>
      </c>
      <c r="L1" s="384"/>
      <c r="M1" s="384"/>
      <c r="N1" s="384"/>
      <c r="O1" s="384"/>
      <c r="P1" s="384"/>
      <c r="Q1" s="384"/>
      <c r="R1" s="385"/>
      <c r="S1" s="339" t="s">
        <v>21</v>
      </c>
      <c r="T1" s="340"/>
      <c r="U1" s="340"/>
      <c r="V1" s="340"/>
      <c r="W1" s="340"/>
      <c r="X1" s="340"/>
      <c r="Y1" s="340"/>
      <c r="Z1" s="341"/>
      <c r="AA1" s="367" t="s">
        <v>22</v>
      </c>
      <c r="AB1" s="368"/>
      <c r="AC1" s="368"/>
      <c r="AD1" s="368"/>
      <c r="AE1" s="368"/>
      <c r="AF1" s="368"/>
      <c r="AG1" s="368"/>
      <c r="AH1" s="369"/>
      <c r="AI1" s="370" t="s">
        <v>23</v>
      </c>
      <c r="AJ1" s="371"/>
      <c r="AK1" s="371"/>
      <c r="AL1" s="371"/>
      <c r="AM1" s="371"/>
      <c r="AN1" s="371"/>
      <c r="AO1" s="371"/>
      <c r="AP1" s="372"/>
      <c r="AQ1" s="377" t="s">
        <v>79</v>
      </c>
      <c r="AR1" s="378"/>
      <c r="AS1" s="378"/>
      <c r="AT1" s="379"/>
    </row>
    <row r="2" spans="1:46" ht="30.75" thickBot="1">
      <c r="A2" s="374"/>
      <c r="B2" s="376"/>
      <c r="C2" s="83" t="s">
        <v>87</v>
      </c>
      <c r="D2" s="45" t="s">
        <v>88</v>
      </c>
      <c r="E2" s="83" t="s">
        <v>89</v>
      </c>
      <c r="F2" s="45" t="s">
        <v>90</v>
      </c>
      <c r="G2" s="83" t="s">
        <v>95</v>
      </c>
      <c r="H2" s="46" t="s">
        <v>97</v>
      </c>
      <c r="I2" s="62" t="s">
        <v>96</v>
      </c>
      <c r="J2" s="46" t="s">
        <v>98</v>
      </c>
      <c r="K2" s="63" t="s">
        <v>87</v>
      </c>
      <c r="L2" s="47" t="s">
        <v>88</v>
      </c>
      <c r="M2" s="64" t="s">
        <v>89</v>
      </c>
      <c r="N2" s="47" t="s">
        <v>90</v>
      </c>
      <c r="O2" s="84" t="s">
        <v>95</v>
      </c>
      <c r="P2" s="48" t="s">
        <v>97</v>
      </c>
      <c r="Q2" s="64" t="s">
        <v>96</v>
      </c>
      <c r="R2" s="48" t="s">
        <v>98</v>
      </c>
      <c r="S2" s="65" t="s">
        <v>87</v>
      </c>
      <c r="T2" s="49" t="s">
        <v>88</v>
      </c>
      <c r="U2" s="65" t="s">
        <v>89</v>
      </c>
      <c r="V2" s="49" t="s">
        <v>90</v>
      </c>
      <c r="W2" s="65" t="s">
        <v>95</v>
      </c>
      <c r="X2" s="50" t="s">
        <v>97</v>
      </c>
      <c r="Y2" s="66" t="s">
        <v>96</v>
      </c>
      <c r="Z2" s="51" t="s">
        <v>98</v>
      </c>
      <c r="AA2" s="83" t="s">
        <v>87</v>
      </c>
      <c r="AB2" s="45" t="s">
        <v>88</v>
      </c>
      <c r="AC2" s="83" t="s">
        <v>89</v>
      </c>
      <c r="AD2" s="45" t="s">
        <v>90</v>
      </c>
      <c r="AE2" s="83" t="s">
        <v>95</v>
      </c>
      <c r="AF2" s="52" t="s">
        <v>97</v>
      </c>
      <c r="AG2" s="62" t="s">
        <v>96</v>
      </c>
      <c r="AH2" s="53" t="s">
        <v>98</v>
      </c>
      <c r="AI2" s="148" t="s">
        <v>87</v>
      </c>
      <c r="AJ2" s="149" t="s">
        <v>88</v>
      </c>
      <c r="AK2" s="148" t="s">
        <v>89</v>
      </c>
      <c r="AL2" s="149" t="s">
        <v>90</v>
      </c>
      <c r="AM2" s="148" t="s">
        <v>95</v>
      </c>
      <c r="AN2" s="152" t="s">
        <v>97</v>
      </c>
      <c r="AO2" s="150" t="s">
        <v>96</v>
      </c>
      <c r="AP2" s="153" t="s">
        <v>98</v>
      </c>
      <c r="AQ2" s="158" t="s">
        <v>87</v>
      </c>
      <c r="AR2" s="159" t="s">
        <v>89</v>
      </c>
      <c r="AS2" s="159" t="s">
        <v>95</v>
      </c>
      <c r="AT2" s="159" t="s">
        <v>96</v>
      </c>
    </row>
    <row r="3" spans="1:46">
      <c r="A3" s="67" t="s">
        <v>104</v>
      </c>
      <c r="B3" s="68" t="s">
        <v>105</v>
      </c>
      <c r="C3" s="69">
        <v>1</v>
      </c>
      <c r="D3" s="70">
        <f>IFERROR(100/$AQ3*C3,"")</f>
        <v>12.5</v>
      </c>
      <c r="E3" s="69">
        <v>1</v>
      </c>
      <c r="F3" s="70">
        <f>IFERROR(100/$AR3*E3,"")</f>
        <v>14.285714285714286</v>
      </c>
      <c r="G3" s="69">
        <v>0</v>
      </c>
      <c r="H3" s="70">
        <f>IFERROR(100/$AS3*G3,"")</f>
        <v>0</v>
      </c>
      <c r="I3" s="71">
        <v>0</v>
      </c>
      <c r="J3" s="70" t="str">
        <f>IFERROR(100/$AT3*I3,"")</f>
        <v/>
      </c>
      <c r="K3" s="72">
        <v>3</v>
      </c>
      <c r="L3" s="156">
        <f>IFERROR(100/$AQ3*K3,"")</f>
        <v>37.5</v>
      </c>
      <c r="M3" s="73">
        <v>1</v>
      </c>
      <c r="N3" s="156">
        <f>IFERROR(100/$AR3*M3,"")</f>
        <v>14.285714285714286</v>
      </c>
      <c r="O3" s="69">
        <v>2</v>
      </c>
      <c r="P3" s="156">
        <f>IFERROR(100/$AS3*O3,"")</f>
        <v>40</v>
      </c>
      <c r="Q3" s="74">
        <v>0</v>
      </c>
      <c r="R3" s="156" t="str">
        <f>IFERROR(100/$AT3*Q3,"")</f>
        <v/>
      </c>
      <c r="S3" s="69">
        <v>3</v>
      </c>
      <c r="T3" s="155">
        <f>IFERROR(100/$AQ3*S3,"")</f>
        <v>37.5</v>
      </c>
      <c r="U3" s="69">
        <v>2</v>
      </c>
      <c r="V3" s="155">
        <f>IFERROR(100/$AR3*U3,"")</f>
        <v>28.571428571428573</v>
      </c>
      <c r="W3" s="69">
        <v>1</v>
      </c>
      <c r="X3" s="155">
        <f>IFERROR(100/$AS3*W3,"")</f>
        <v>20</v>
      </c>
      <c r="Y3" s="74">
        <v>0</v>
      </c>
      <c r="Z3" s="155" t="str">
        <f>IFERROR(100/$AT3*Y3,"")</f>
        <v/>
      </c>
      <c r="AA3" s="69">
        <v>0</v>
      </c>
      <c r="AB3" s="70">
        <f>IFERROR(100/$AQ3*AA3,"")</f>
        <v>0</v>
      </c>
      <c r="AC3" s="69">
        <v>0</v>
      </c>
      <c r="AD3" s="70">
        <f>IFERROR(100/$AR3*AC3,"")</f>
        <v>0</v>
      </c>
      <c r="AE3" s="69">
        <v>0</v>
      </c>
      <c r="AF3" s="70">
        <f>IFERROR(100/$AS3*AE3,"")</f>
        <v>0</v>
      </c>
      <c r="AG3" s="74">
        <v>0</v>
      </c>
      <c r="AH3" s="70" t="str">
        <f>IFERROR(100/$AT3*AG3,"")</f>
        <v/>
      </c>
      <c r="AI3" s="69">
        <v>1</v>
      </c>
      <c r="AJ3" s="157">
        <f>IFERROR(100/$AQ3*AI3,"")</f>
        <v>12.5</v>
      </c>
      <c r="AK3" s="69">
        <v>3</v>
      </c>
      <c r="AL3" s="157">
        <f>IFERROR(100/$AR3*AK3,"")</f>
        <v>42.857142857142861</v>
      </c>
      <c r="AM3" s="69">
        <v>2</v>
      </c>
      <c r="AN3" s="157">
        <f>IFERROR(100/$AS3*AM3,"")</f>
        <v>40</v>
      </c>
      <c r="AO3" s="74">
        <v>0</v>
      </c>
      <c r="AP3" s="157" t="str">
        <f>IFERROR(100/$AT3*AO3,"")</f>
        <v/>
      </c>
      <c r="AQ3" s="160">
        <f t="shared" ref="AQ3:AQ8" si="0">SUM(C3,K3,S3,AA3,AI3)</f>
        <v>8</v>
      </c>
      <c r="AR3" s="161">
        <f t="shared" ref="AR3:AR8" si="1">SUM(E3,M3,U3,AC3,AK3)</f>
        <v>7</v>
      </c>
      <c r="AS3" s="161">
        <f t="shared" ref="AS3:AS8" si="2">SUM(G3,O3,W3,AE3,AM3)</f>
        <v>5</v>
      </c>
      <c r="AT3" s="162">
        <f>SUM(I3,Q3,Y3,AG3,AO3)</f>
        <v>0</v>
      </c>
    </row>
    <row r="4" spans="1:46">
      <c r="A4" s="75" t="s">
        <v>106</v>
      </c>
      <c r="B4" s="76" t="s">
        <v>107</v>
      </c>
      <c r="C4" s="77">
        <v>0</v>
      </c>
      <c r="D4" s="70">
        <f t="shared" ref="D4:D9" si="3">IFERROR(100/$AQ4*C4,"")</f>
        <v>0</v>
      </c>
      <c r="E4" s="77">
        <v>0</v>
      </c>
      <c r="F4" s="70">
        <f t="shared" ref="F4:F9" si="4">IFERROR(100/$AR4*E4,"")</f>
        <v>0</v>
      </c>
      <c r="G4" s="77">
        <v>0</v>
      </c>
      <c r="H4" s="70">
        <f t="shared" ref="H4:H9" si="5">IFERROR(100/$AS4*G4,"")</f>
        <v>0</v>
      </c>
      <c r="I4" s="78">
        <v>0</v>
      </c>
      <c r="J4" s="70" t="str">
        <f t="shared" ref="J4:J9" si="6">IFERROR(100/$AT4*I4,"")</f>
        <v/>
      </c>
      <c r="K4" s="77">
        <v>2</v>
      </c>
      <c r="L4" s="156">
        <f t="shared" ref="L4:L9" si="7">IFERROR(100/$AQ4*K4,"")</f>
        <v>40</v>
      </c>
      <c r="M4" s="79">
        <v>1</v>
      </c>
      <c r="N4" s="156">
        <f t="shared" ref="N4:N9" si="8">IFERROR(100/$AR4*M4,"")</f>
        <v>16.666666666666668</v>
      </c>
      <c r="O4" s="77">
        <v>0</v>
      </c>
      <c r="P4" s="156">
        <f t="shared" ref="P4:P9" si="9">IFERROR(100/$AS4*O4,"")</f>
        <v>0</v>
      </c>
      <c r="Q4" s="80">
        <v>0</v>
      </c>
      <c r="R4" s="156" t="str">
        <f t="shared" ref="R4:R9" si="10">IFERROR(100/$AT4*Q4,"")</f>
        <v/>
      </c>
      <c r="S4" s="77">
        <v>1</v>
      </c>
      <c r="T4" s="155">
        <f t="shared" ref="T4:T9" si="11">IFERROR(100/$AQ4*S4,"")</f>
        <v>20</v>
      </c>
      <c r="U4" s="77">
        <v>2</v>
      </c>
      <c r="V4" s="155">
        <f t="shared" ref="V4:V9" si="12">IFERROR(100/$AR4*U4,"")</f>
        <v>33.333333333333336</v>
      </c>
      <c r="W4" s="77">
        <v>0</v>
      </c>
      <c r="X4" s="155">
        <f t="shared" ref="X4:X9" si="13">IFERROR(100/$AS4*W4,"")</f>
        <v>0</v>
      </c>
      <c r="Y4" s="80">
        <v>0</v>
      </c>
      <c r="Z4" s="155" t="str">
        <f t="shared" ref="Z4:Z9" si="14">IFERROR(100/$AT4*Y4,"")</f>
        <v/>
      </c>
      <c r="AA4" s="77">
        <v>0</v>
      </c>
      <c r="AB4" s="70">
        <f t="shared" ref="AB4:AB9" si="15">IFERROR(100/$AQ4*AA4,"")</f>
        <v>0</v>
      </c>
      <c r="AC4" s="77">
        <v>0</v>
      </c>
      <c r="AD4" s="70">
        <f t="shared" ref="AD4:AD9" si="16">IFERROR(100/$AR4*AC4,"")</f>
        <v>0</v>
      </c>
      <c r="AE4" s="77">
        <v>0</v>
      </c>
      <c r="AF4" s="70">
        <f t="shared" ref="AF4:AF9" si="17">IFERROR(100/$AS4*AE4,"")</f>
        <v>0</v>
      </c>
      <c r="AG4" s="80">
        <v>0</v>
      </c>
      <c r="AH4" s="70" t="str">
        <f t="shared" ref="AH4:AH9" si="18">IFERROR(100/$AT4*AG4,"")</f>
        <v/>
      </c>
      <c r="AI4" s="77">
        <v>2</v>
      </c>
      <c r="AJ4" s="157">
        <f t="shared" ref="AJ4:AJ9" si="19">IFERROR(100/$AQ4*AI4,"")</f>
        <v>40</v>
      </c>
      <c r="AK4" s="77">
        <v>3</v>
      </c>
      <c r="AL4" s="157">
        <f t="shared" ref="AL4:AL9" si="20">IFERROR(100/$AR4*AK4,"")</f>
        <v>50</v>
      </c>
      <c r="AM4" s="77">
        <v>2</v>
      </c>
      <c r="AN4" s="157">
        <f t="shared" ref="AN4:AN9" si="21">IFERROR(100/$AS4*AM4,"")</f>
        <v>100</v>
      </c>
      <c r="AO4" s="80">
        <v>0</v>
      </c>
      <c r="AP4" s="157" t="str">
        <f t="shared" ref="AP4:AP9" si="22">IFERROR(100/$AT4*AO4,"")</f>
        <v/>
      </c>
      <c r="AQ4" s="163">
        <f t="shared" si="0"/>
        <v>5</v>
      </c>
      <c r="AR4" s="164">
        <f t="shared" si="1"/>
        <v>6</v>
      </c>
      <c r="AS4" s="164">
        <f t="shared" si="2"/>
        <v>2</v>
      </c>
      <c r="AT4" s="162">
        <f t="shared" ref="AT4:AT8" si="23">SUM(I4,Q4,Y4,AG4,AO4)</f>
        <v>0</v>
      </c>
    </row>
    <row r="5" spans="1:46">
      <c r="A5" s="75" t="s">
        <v>110</v>
      </c>
      <c r="B5" s="76" t="s">
        <v>109</v>
      </c>
      <c r="C5" s="77">
        <v>0</v>
      </c>
      <c r="D5" s="70">
        <f t="shared" si="3"/>
        <v>0</v>
      </c>
      <c r="E5" s="77">
        <v>0</v>
      </c>
      <c r="F5" s="70">
        <f t="shared" si="4"/>
        <v>0</v>
      </c>
      <c r="G5" s="77">
        <v>0</v>
      </c>
      <c r="H5" s="70">
        <f t="shared" si="5"/>
        <v>0</v>
      </c>
      <c r="I5" s="78">
        <v>0</v>
      </c>
      <c r="J5" s="70" t="str">
        <f t="shared" si="6"/>
        <v/>
      </c>
      <c r="K5" s="77">
        <v>2</v>
      </c>
      <c r="L5" s="156">
        <f t="shared" si="7"/>
        <v>50</v>
      </c>
      <c r="M5" s="79">
        <v>4</v>
      </c>
      <c r="N5" s="156">
        <f t="shared" si="8"/>
        <v>66.666666666666671</v>
      </c>
      <c r="O5" s="77">
        <v>2</v>
      </c>
      <c r="P5" s="156">
        <f t="shared" si="9"/>
        <v>66.666666666666671</v>
      </c>
      <c r="Q5" s="80">
        <v>0</v>
      </c>
      <c r="R5" s="156" t="str">
        <f t="shared" si="10"/>
        <v/>
      </c>
      <c r="S5" s="77">
        <v>1</v>
      </c>
      <c r="T5" s="155">
        <f t="shared" si="11"/>
        <v>25</v>
      </c>
      <c r="U5" s="77">
        <v>1</v>
      </c>
      <c r="V5" s="155">
        <f t="shared" si="12"/>
        <v>16.666666666666668</v>
      </c>
      <c r="W5" s="77">
        <v>0</v>
      </c>
      <c r="X5" s="155">
        <f t="shared" si="13"/>
        <v>0</v>
      </c>
      <c r="Y5" s="80">
        <v>0</v>
      </c>
      <c r="Z5" s="155" t="str">
        <f t="shared" si="14"/>
        <v/>
      </c>
      <c r="AA5" s="77">
        <v>0</v>
      </c>
      <c r="AB5" s="70">
        <f t="shared" si="15"/>
        <v>0</v>
      </c>
      <c r="AC5" s="77">
        <v>0</v>
      </c>
      <c r="AD5" s="70">
        <f t="shared" si="16"/>
        <v>0</v>
      </c>
      <c r="AE5" s="77">
        <v>0</v>
      </c>
      <c r="AF5" s="70">
        <f t="shared" si="17"/>
        <v>0</v>
      </c>
      <c r="AG5" s="80">
        <v>0</v>
      </c>
      <c r="AH5" s="70" t="str">
        <f t="shared" si="18"/>
        <v/>
      </c>
      <c r="AI5" s="77">
        <v>1</v>
      </c>
      <c r="AJ5" s="157">
        <f t="shared" si="19"/>
        <v>25</v>
      </c>
      <c r="AK5" s="77">
        <v>1</v>
      </c>
      <c r="AL5" s="157">
        <f t="shared" si="20"/>
        <v>16.666666666666668</v>
      </c>
      <c r="AM5" s="77">
        <v>1</v>
      </c>
      <c r="AN5" s="157">
        <f t="shared" si="21"/>
        <v>33.333333333333336</v>
      </c>
      <c r="AO5" s="80">
        <v>0</v>
      </c>
      <c r="AP5" s="157" t="str">
        <f t="shared" si="22"/>
        <v/>
      </c>
      <c r="AQ5" s="163">
        <f t="shared" si="0"/>
        <v>4</v>
      </c>
      <c r="AR5" s="164">
        <f t="shared" si="1"/>
        <v>6</v>
      </c>
      <c r="AS5" s="164">
        <f t="shared" si="2"/>
        <v>3</v>
      </c>
      <c r="AT5" s="162">
        <f t="shared" si="23"/>
        <v>0</v>
      </c>
    </row>
    <row r="6" spans="1:46">
      <c r="A6" s="75" t="s">
        <v>108</v>
      </c>
      <c r="B6" s="76" t="s">
        <v>109</v>
      </c>
      <c r="C6" s="77">
        <v>0</v>
      </c>
      <c r="D6" s="70">
        <f t="shared" si="3"/>
        <v>0</v>
      </c>
      <c r="E6" s="77">
        <v>0</v>
      </c>
      <c r="F6" s="70">
        <f t="shared" si="4"/>
        <v>0</v>
      </c>
      <c r="G6" s="77">
        <v>0</v>
      </c>
      <c r="H6" s="70" t="str">
        <f t="shared" si="5"/>
        <v/>
      </c>
      <c r="I6" s="78">
        <v>0</v>
      </c>
      <c r="J6" s="70" t="str">
        <f t="shared" si="6"/>
        <v/>
      </c>
      <c r="K6" s="77">
        <v>5</v>
      </c>
      <c r="L6" s="156">
        <f t="shared" si="7"/>
        <v>62.5</v>
      </c>
      <c r="M6" s="79">
        <v>1</v>
      </c>
      <c r="N6" s="156">
        <f t="shared" si="8"/>
        <v>25</v>
      </c>
      <c r="O6" s="77">
        <v>0</v>
      </c>
      <c r="P6" s="156" t="str">
        <f t="shared" si="9"/>
        <v/>
      </c>
      <c r="Q6" s="80">
        <v>0</v>
      </c>
      <c r="R6" s="156" t="str">
        <f t="shared" si="10"/>
        <v/>
      </c>
      <c r="S6" s="77">
        <v>2</v>
      </c>
      <c r="T6" s="155">
        <f t="shared" si="11"/>
        <v>25</v>
      </c>
      <c r="U6" s="77">
        <v>3</v>
      </c>
      <c r="V6" s="155">
        <f t="shared" si="12"/>
        <v>75</v>
      </c>
      <c r="W6" s="77">
        <v>0</v>
      </c>
      <c r="X6" s="155" t="str">
        <f t="shared" si="13"/>
        <v/>
      </c>
      <c r="Y6" s="80">
        <v>0</v>
      </c>
      <c r="Z6" s="155" t="str">
        <f t="shared" si="14"/>
        <v/>
      </c>
      <c r="AA6" s="77">
        <v>0</v>
      </c>
      <c r="AB6" s="70">
        <f t="shared" si="15"/>
        <v>0</v>
      </c>
      <c r="AC6" s="77">
        <v>0</v>
      </c>
      <c r="AD6" s="70">
        <f t="shared" si="16"/>
        <v>0</v>
      </c>
      <c r="AE6" s="77">
        <v>0</v>
      </c>
      <c r="AF6" s="70" t="str">
        <f t="shared" si="17"/>
        <v/>
      </c>
      <c r="AG6" s="80">
        <v>0</v>
      </c>
      <c r="AH6" s="70" t="str">
        <f t="shared" si="18"/>
        <v/>
      </c>
      <c r="AI6" s="77">
        <v>1</v>
      </c>
      <c r="AJ6" s="157">
        <f t="shared" si="19"/>
        <v>12.5</v>
      </c>
      <c r="AK6" s="77">
        <v>0</v>
      </c>
      <c r="AL6" s="157">
        <f t="shared" si="20"/>
        <v>0</v>
      </c>
      <c r="AM6" s="77">
        <v>0</v>
      </c>
      <c r="AN6" s="157" t="str">
        <f t="shared" si="21"/>
        <v/>
      </c>
      <c r="AO6" s="80">
        <v>0</v>
      </c>
      <c r="AP6" s="157" t="str">
        <f t="shared" si="22"/>
        <v/>
      </c>
      <c r="AQ6" s="163">
        <f t="shared" si="0"/>
        <v>8</v>
      </c>
      <c r="AR6" s="164">
        <f t="shared" si="1"/>
        <v>4</v>
      </c>
      <c r="AS6" s="164">
        <f t="shared" si="2"/>
        <v>0</v>
      </c>
      <c r="AT6" s="162">
        <f t="shared" si="23"/>
        <v>0</v>
      </c>
    </row>
    <row r="7" spans="1:46">
      <c r="A7" s="75"/>
      <c r="B7" s="76"/>
      <c r="C7" s="77">
        <v>0</v>
      </c>
      <c r="D7" s="70" t="str">
        <f t="shared" si="3"/>
        <v/>
      </c>
      <c r="E7" s="77">
        <v>0</v>
      </c>
      <c r="F7" s="70" t="str">
        <f t="shared" si="4"/>
        <v/>
      </c>
      <c r="G7" s="77">
        <v>0</v>
      </c>
      <c r="H7" s="70" t="str">
        <f t="shared" si="5"/>
        <v/>
      </c>
      <c r="I7" s="78">
        <v>0</v>
      </c>
      <c r="J7" s="70" t="str">
        <f t="shared" si="6"/>
        <v/>
      </c>
      <c r="K7" s="77">
        <v>0</v>
      </c>
      <c r="L7" s="156" t="str">
        <f t="shared" si="7"/>
        <v/>
      </c>
      <c r="M7" s="79">
        <v>0</v>
      </c>
      <c r="N7" s="156" t="str">
        <f t="shared" si="8"/>
        <v/>
      </c>
      <c r="O7" s="77">
        <v>0</v>
      </c>
      <c r="P7" s="156" t="str">
        <f t="shared" si="9"/>
        <v/>
      </c>
      <c r="Q7" s="80">
        <v>0</v>
      </c>
      <c r="R7" s="156" t="str">
        <f t="shared" si="10"/>
        <v/>
      </c>
      <c r="S7" s="77">
        <v>0</v>
      </c>
      <c r="T7" s="155" t="str">
        <f t="shared" si="11"/>
        <v/>
      </c>
      <c r="U7" s="77">
        <v>0</v>
      </c>
      <c r="V7" s="155" t="str">
        <f t="shared" si="12"/>
        <v/>
      </c>
      <c r="W7" s="77">
        <v>0</v>
      </c>
      <c r="X7" s="155" t="str">
        <f t="shared" si="13"/>
        <v/>
      </c>
      <c r="Y7" s="80">
        <v>0</v>
      </c>
      <c r="Z7" s="155" t="str">
        <f t="shared" si="14"/>
        <v/>
      </c>
      <c r="AA7" s="77">
        <v>0</v>
      </c>
      <c r="AB7" s="70" t="str">
        <f t="shared" si="15"/>
        <v/>
      </c>
      <c r="AC7" s="77">
        <v>0</v>
      </c>
      <c r="AD7" s="70" t="str">
        <f t="shared" si="16"/>
        <v/>
      </c>
      <c r="AE7" s="77">
        <v>0</v>
      </c>
      <c r="AF7" s="70" t="str">
        <f t="shared" si="17"/>
        <v/>
      </c>
      <c r="AG7" s="80">
        <v>0</v>
      </c>
      <c r="AH7" s="70" t="str">
        <f t="shared" si="18"/>
        <v/>
      </c>
      <c r="AI7" s="77">
        <v>0</v>
      </c>
      <c r="AJ7" s="157" t="str">
        <f t="shared" si="19"/>
        <v/>
      </c>
      <c r="AK7" s="77">
        <v>0</v>
      </c>
      <c r="AL7" s="157" t="str">
        <f t="shared" si="20"/>
        <v/>
      </c>
      <c r="AM7" s="77">
        <v>0</v>
      </c>
      <c r="AN7" s="157" t="str">
        <f t="shared" si="21"/>
        <v/>
      </c>
      <c r="AO7" s="80">
        <v>0</v>
      </c>
      <c r="AP7" s="157" t="str">
        <f t="shared" si="22"/>
        <v/>
      </c>
      <c r="AQ7" s="163">
        <f t="shared" si="0"/>
        <v>0</v>
      </c>
      <c r="AR7" s="164">
        <f t="shared" si="1"/>
        <v>0</v>
      </c>
      <c r="AS7" s="164">
        <f t="shared" si="2"/>
        <v>0</v>
      </c>
      <c r="AT7" s="162">
        <f t="shared" si="23"/>
        <v>0</v>
      </c>
    </row>
    <row r="8" spans="1:46" ht="15.75" thickBot="1">
      <c r="A8" s="75"/>
      <c r="B8" s="76"/>
      <c r="C8" s="77">
        <v>0</v>
      </c>
      <c r="D8" s="70" t="str">
        <f t="shared" si="3"/>
        <v/>
      </c>
      <c r="E8" s="77">
        <v>0</v>
      </c>
      <c r="F8" s="70" t="str">
        <f t="shared" si="4"/>
        <v/>
      </c>
      <c r="G8" s="77">
        <v>0</v>
      </c>
      <c r="H8" s="70" t="str">
        <f t="shared" si="5"/>
        <v/>
      </c>
      <c r="I8" s="78">
        <v>0</v>
      </c>
      <c r="J8" s="70" t="str">
        <f t="shared" si="6"/>
        <v/>
      </c>
      <c r="K8" s="77">
        <v>0</v>
      </c>
      <c r="L8" s="156" t="str">
        <f t="shared" si="7"/>
        <v/>
      </c>
      <c r="M8" s="79">
        <v>0</v>
      </c>
      <c r="N8" s="156" t="str">
        <f t="shared" si="8"/>
        <v/>
      </c>
      <c r="O8" s="77">
        <v>0</v>
      </c>
      <c r="P8" s="156" t="str">
        <f t="shared" si="9"/>
        <v/>
      </c>
      <c r="Q8" s="80">
        <v>0</v>
      </c>
      <c r="R8" s="156" t="str">
        <f t="shared" si="10"/>
        <v/>
      </c>
      <c r="S8" s="77">
        <v>0</v>
      </c>
      <c r="T8" s="155" t="str">
        <f t="shared" si="11"/>
        <v/>
      </c>
      <c r="U8" s="77">
        <v>0</v>
      </c>
      <c r="V8" s="155" t="str">
        <f t="shared" si="12"/>
        <v/>
      </c>
      <c r="W8" s="77">
        <v>0</v>
      </c>
      <c r="X8" s="155" t="str">
        <f t="shared" si="13"/>
        <v/>
      </c>
      <c r="Y8" s="80">
        <v>0</v>
      </c>
      <c r="Z8" s="155" t="str">
        <f t="shared" si="14"/>
        <v/>
      </c>
      <c r="AA8" s="77">
        <v>0</v>
      </c>
      <c r="AB8" s="70" t="str">
        <f t="shared" si="15"/>
        <v/>
      </c>
      <c r="AC8" s="77">
        <v>0</v>
      </c>
      <c r="AD8" s="70" t="str">
        <f t="shared" si="16"/>
        <v/>
      </c>
      <c r="AE8" s="77">
        <v>0</v>
      </c>
      <c r="AF8" s="70" t="str">
        <f t="shared" si="17"/>
        <v/>
      </c>
      <c r="AG8" s="80">
        <v>0</v>
      </c>
      <c r="AH8" s="70" t="str">
        <f t="shared" si="18"/>
        <v/>
      </c>
      <c r="AI8" s="77">
        <v>0</v>
      </c>
      <c r="AJ8" s="157" t="str">
        <f t="shared" si="19"/>
        <v/>
      </c>
      <c r="AK8" s="77">
        <v>0</v>
      </c>
      <c r="AL8" s="157" t="str">
        <f t="shared" si="20"/>
        <v/>
      </c>
      <c r="AM8" s="77">
        <v>0</v>
      </c>
      <c r="AN8" s="157" t="str">
        <f t="shared" si="21"/>
        <v/>
      </c>
      <c r="AO8" s="80">
        <v>0</v>
      </c>
      <c r="AP8" s="157" t="str">
        <f t="shared" si="22"/>
        <v/>
      </c>
      <c r="AQ8" s="163">
        <f t="shared" si="0"/>
        <v>0</v>
      </c>
      <c r="AR8" s="164">
        <f t="shared" si="1"/>
        <v>0</v>
      </c>
      <c r="AS8" s="164">
        <f t="shared" si="2"/>
        <v>0</v>
      </c>
      <c r="AT8" s="162">
        <f t="shared" si="23"/>
        <v>0</v>
      </c>
    </row>
    <row r="9" spans="1:46" ht="15.75" thickBot="1">
      <c r="A9" s="81" t="s">
        <v>76</v>
      </c>
      <c r="B9" s="81"/>
      <c r="C9" s="82">
        <f t="shared" ref="C9:AO9" si="24">SUM(C3:C8)</f>
        <v>1</v>
      </c>
      <c r="D9" s="70">
        <f t="shared" si="3"/>
        <v>4</v>
      </c>
      <c r="E9" s="82">
        <f t="shared" si="24"/>
        <v>1</v>
      </c>
      <c r="F9" s="70">
        <f t="shared" si="4"/>
        <v>4.3478260869565215</v>
      </c>
      <c r="G9" s="82">
        <f t="shared" si="24"/>
        <v>0</v>
      </c>
      <c r="H9" s="70">
        <f t="shared" si="5"/>
        <v>0</v>
      </c>
      <c r="I9" s="82">
        <f t="shared" si="24"/>
        <v>0</v>
      </c>
      <c r="J9" s="70" t="str">
        <f t="shared" si="6"/>
        <v/>
      </c>
      <c r="K9" s="82">
        <f t="shared" si="24"/>
        <v>12</v>
      </c>
      <c r="L9" s="156">
        <f t="shared" si="7"/>
        <v>48</v>
      </c>
      <c r="M9" s="82">
        <f t="shared" si="24"/>
        <v>7</v>
      </c>
      <c r="N9" s="156">
        <f t="shared" si="8"/>
        <v>30.434782608695649</v>
      </c>
      <c r="O9" s="82">
        <f t="shared" si="24"/>
        <v>4</v>
      </c>
      <c r="P9" s="156">
        <f t="shared" si="9"/>
        <v>40</v>
      </c>
      <c r="Q9" s="82">
        <f t="shared" si="24"/>
        <v>0</v>
      </c>
      <c r="R9" s="156" t="str">
        <f t="shared" si="10"/>
        <v/>
      </c>
      <c r="S9" s="82">
        <f t="shared" si="24"/>
        <v>7</v>
      </c>
      <c r="T9" s="155">
        <f t="shared" si="11"/>
        <v>28</v>
      </c>
      <c r="U9" s="82">
        <f t="shared" si="24"/>
        <v>8</v>
      </c>
      <c r="V9" s="155">
        <f t="shared" si="12"/>
        <v>34.782608695652172</v>
      </c>
      <c r="W9" s="82">
        <f t="shared" si="24"/>
        <v>1</v>
      </c>
      <c r="X9" s="155">
        <f t="shared" si="13"/>
        <v>10</v>
      </c>
      <c r="Y9" s="82">
        <f t="shared" si="24"/>
        <v>0</v>
      </c>
      <c r="Z9" s="155" t="str">
        <f t="shared" si="14"/>
        <v/>
      </c>
      <c r="AA9" s="82">
        <f t="shared" si="24"/>
        <v>0</v>
      </c>
      <c r="AB9" s="70">
        <f t="shared" si="15"/>
        <v>0</v>
      </c>
      <c r="AC9" s="82">
        <f t="shared" si="24"/>
        <v>0</v>
      </c>
      <c r="AD9" s="70">
        <f t="shared" si="16"/>
        <v>0</v>
      </c>
      <c r="AE9" s="82">
        <f t="shared" si="24"/>
        <v>0</v>
      </c>
      <c r="AF9" s="70">
        <f t="shared" si="17"/>
        <v>0</v>
      </c>
      <c r="AG9" s="82">
        <f t="shared" si="24"/>
        <v>0</v>
      </c>
      <c r="AH9" s="70" t="str">
        <f t="shared" si="18"/>
        <v/>
      </c>
      <c r="AI9" s="82">
        <f t="shared" si="24"/>
        <v>5</v>
      </c>
      <c r="AJ9" s="157">
        <f t="shared" si="19"/>
        <v>20</v>
      </c>
      <c r="AK9" s="82">
        <f t="shared" si="24"/>
        <v>7</v>
      </c>
      <c r="AL9" s="157">
        <f t="shared" si="20"/>
        <v>30.434782608695649</v>
      </c>
      <c r="AM9" s="82">
        <f t="shared" si="24"/>
        <v>5</v>
      </c>
      <c r="AN9" s="157">
        <f t="shared" si="21"/>
        <v>50</v>
      </c>
      <c r="AO9" s="82">
        <f t="shared" si="24"/>
        <v>0</v>
      </c>
      <c r="AP9" s="157" t="str">
        <f t="shared" si="22"/>
        <v/>
      </c>
      <c r="AQ9" s="59">
        <f>SUM(AQ3:AQ8)</f>
        <v>25</v>
      </c>
      <c r="AR9" s="59">
        <f>SUM(AR3:AR8)</f>
        <v>23</v>
      </c>
      <c r="AS9" s="59">
        <f>SUM(AS3:AS8)</f>
        <v>10</v>
      </c>
      <c r="AT9" s="59">
        <f>SUM(AT3:AT8)</f>
        <v>0</v>
      </c>
    </row>
    <row r="12" spans="1:46">
      <c r="A12" s="11" t="s">
        <v>57</v>
      </c>
      <c r="B12" s="10" t="s">
        <v>58</v>
      </c>
      <c r="C12" t="s">
        <v>59</v>
      </c>
    </row>
    <row r="20" spans="1:32">
      <c r="A20" t="s">
        <v>78</v>
      </c>
    </row>
    <row r="22" spans="1:32">
      <c r="AF22" s="12"/>
    </row>
  </sheetData>
  <sheetProtection password="CB18" sheet="1" objects="1" scenarios="1" selectLockedCells="1" pivotTables="0"/>
  <mergeCells count="8">
    <mergeCell ref="AA1:AH1"/>
    <mergeCell ref="AI1:AP1"/>
    <mergeCell ref="A1:A2"/>
    <mergeCell ref="B1:B2"/>
    <mergeCell ref="AQ1:AT1"/>
    <mergeCell ref="C1:J1"/>
    <mergeCell ref="K1:R1"/>
    <mergeCell ref="S1:Z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1:AS7"/>
  <sheetViews>
    <sheetView topLeftCell="Z1" workbookViewId="0">
      <selection activeCell="I7" sqref="I7"/>
    </sheetView>
  </sheetViews>
  <sheetFormatPr defaultRowHeight="15"/>
  <sheetData>
    <row r="1" spans="2:45" ht="15.75" thickBot="1"/>
    <row r="2" spans="2:45" ht="15.75" thickBot="1">
      <c r="B2" s="380" t="s">
        <v>19</v>
      </c>
      <c r="C2" s="381"/>
      <c r="D2" s="381"/>
      <c r="E2" s="381"/>
      <c r="F2" s="381"/>
      <c r="G2" s="381"/>
      <c r="H2" s="381"/>
      <c r="I2" s="382"/>
      <c r="J2" s="383" t="s">
        <v>20</v>
      </c>
      <c r="K2" s="384"/>
      <c r="L2" s="384"/>
      <c r="M2" s="384"/>
      <c r="N2" s="384"/>
      <c r="O2" s="384"/>
      <c r="P2" s="384"/>
      <c r="Q2" s="385"/>
      <c r="R2" s="339" t="s">
        <v>21</v>
      </c>
      <c r="S2" s="340"/>
      <c r="T2" s="340"/>
      <c r="U2" s="340"/>
      <c r="V2" s="340"/>
      <c r="W2" s="340"/>
      <c r="X2" s="340"/>
      <c r="Y2" s="341"/>
      <c r="Z2" s="367" t="s">
        <v>22</v>
      </c>
      <c r="AA2" s="368"/>
      <c r="AB2" s="368"/>
      <c r="AC2" s="368"/>
      <c r="AD2" s="368"/>
      <c r="AE2" s="368"/>
      <c r="AF2" s="368"/>
      <c r="AG2" s="369"/>
      <c r="AH2" s="370" t="s">
        <v>23</v>
      </c>
      <c r="AI2" s="371"/>
      <c r="AJ2" s="371"/>
      <c r="AK2" s="371"/>
      <c r="AL2" s="371"/>
      <c r="AM2" s="371"/>
      <c r="AN2" s="371"/>
      <c r="AO2" s="372"/>
      <c r="AP2" s="377" t="s">
        <v>79</v>
      </c>
      <c r="AQ2" s="378"/>
      <c r="AR2" s="378"/>
      <c r="AS2" s="379"/>
    </row>
    <row r="3" spans="2:45" ht="30.75" thickBot="1">
      <c r="B3" s="83" t="s">
        <v>87</v>
      </c>
      <c r="C3" s="45" t="s">
        <v>88</v>
      </c>
      <c r="D3" s="83" t="s">
        <v>89</v>
      </c>
      <c r="E3" s="45" t="s">
        <v>90</v>
      </c>
      <c r="F3" s="83" t="s">
        <v>95</v>
      </c>
      <c r="G3" s="239" t="s">
        <v>97</v>
      </c>
      <c r="H3" s="62" t="s">
        <v>96</v>
      </c>
      <c r="I3" s="239" t="s">
        <v>98</v>
      </c>
      <c r="J3" s="63" t="s">
        <v>87</v>
      </c>
      <c r="K3" s="47" t="s">
        <v>88</v>
      </c>
      <c r="L3" s="64" t="s">
        <v>89</v>
      </c>
      <c r="M3" s="47" t="s">
        <v>90</v>
      </c>
      <c r="N3" s="84" t="s">
        <v>95</v>
      </c>
      <c r="O3" s="47" t="s">
        <v>97</v>
      </c>
      <c r="P3" s="64" t="s">
        <v>96</v>
      </c>
      <c r="Q3" s="47" t="s">
        <v>98</v>
      </c>
      <c r="R3" s="65" t="s">
        <v>87</v>
      </c>
      <c r="S3" s="49" t="s">
        <v>88</v>
      </c>
      <c r="T3" s="65" t="s">
        <v>89</v>
      </c>
      <c r="U3" s="49" t="s">
        <v>90</v>
      </c>
      <c r="V3" s="65" t="s">
        <v>95</v>
      </c>
      <c r="W3" s="233" t="s">
        <v>97</v>
      </c>
      <c r="X3" s="66" t="s">
        <v>96</v>
      </c>
      <c r="Y3" s="234" t="s">
        <v>98</v>
      </c>
      <c r="Z3" s="83" t="s">
        <v>87</v>
      </c>
      <c r="AA3" s="45" t="s">
        <v>88</v>
      </c>
      <c r="AB3" s="83" t="s">
        <v>89</v>
      </c>
      <c r="AC3" s="45" t="s">
        <v>90</v>
      </c>
      <c r="AD3" s="83" t="s">
        <v>95</v>
      </c>
      <c r="AE3" s="235" t="s">
        <v>97</v>
      </c>
      <c r="AF3" s="62" t="s">
        <v>96</v>
      </c>
      <c r="AG3" s="236" t="s">
        <v>98</v>
      </c>
      <c r="AH3" s="148" t="s">
        <v>87</v>
      </c>
      <c r="AI3" s="149" t="s">
        <v>88</v>
      </c>
      <c r="AJ3" s="148" t="s">
        <v>89</v>
      </c>
      <c r="AK3" s="149" t="s">
        <v>90</v>
      </c>
      <c r="AL3" s="148" t="s">
        <v>95</v>
      </c>
      <c r="AM3" s="250" t="s">
        <v>97</v>
      </c>
      <c r="AN3" s="150" t="s">
        <v>96</v>
      </c>
      <c r="AO3" s="251" t="s">
        <v>98</v>
      </c>
      <c r="AP3" s="158" t="s">
        <v>87</v>
      </c>
      <c r="AQ3" s="159" t="s">
        <v>89</v>
      </c>
      <c r="AR3" s="159" t="s">
        <v>95</v>
      </c>
      <c r="AS3" s="159" t="s">
        <v>96</v>
      </c>
    </row>
    <row r="4" spans="2:45">
      <c r="B4" s="266">
        <f>'4'!C9</f>
        <v>1</v>
      </c>
      <c r="C4" s="70">
        <f>IFERROR(100/$AP4*B4,"")</f>
        <v>4</v>
      </c>
      <c r="D4" s="266">
        <f>'4'!E9</f>
        <v>1</v>
      </c>
      <c r="E4" s="70">
        <f>IFERROR(100/$AQ4*D4,"")</f>
        <v>4.3478260869565215</v>
      </c>
      <c r="F4" s="266">
        <f>'4'!G9</f>
        <v>0</v>
      </c>
      <c r="G4" s="70">
        <f>IFERROR(100/$AR4*F4,"")</f>
        <v>0</v>
      </c>
      <c r="H4" s="267">
        <f>'4'!I9</f>
        <v>0</v>
      </c>
      <c r="I4" s="70" t="str">
        <f>IFERROR(100/$AS4*H4,"")</f>
        <v/>
      </c>
      <c r="J4" s="268">
        <f>'4'!K9</f>
        <v>12</v>
      </c>
      <c r="K4" s="156">
        <f>IFERROR(100/$AP4*J4,"")</f>
        <v>48</v>
      </c>
      <c r="L4" s="269">
        <f>'4'!M9</f>
        <v>7</v>
      </c>
      <c r="M4" s="156">
        <f>IFERROR(100/$AQ4*L4,"")</f>
        <v>30.434782608695649</v>
      </c>
      <c r="N4" s="270">
        <f>'4'!O9</f>
        <v>4</v>
      </c>
      <c r="O4" s="156">
        <f>IFERROR(100/$AR4*N4,"")</f>
        <v>40</v>
      </c>
      <c r="P4" s="271">
        <f>'4'!Q9</f>
        <v>0</v>
      </c>
      <c r="Q4" s="156" t="str">
        <f>IFERROR(100/$AS4*P4,"")</f>
        <v/>
      </c>
      <c r="R4" s="272">
        <f>'4'!S9</f>
        <v>7</v>
      </c>
      <c r="S4" s="155">
        <f>IFERROR(100/$AP4*R4,"")</f>
        <v>28</v>
      </c>
      <c r="T4" s="272">
        <f>'4'!U9</f>
        <v>8</v>
      </c>
      <c r="U4" s="155">
        <f>IFERROR(100/$AQ4*T4,"")</f>
        <v>34.782608695652172</v>
      </c>
      <c r="V4" s="272">
        <f>'4'!W9</f>
        <v>1</v>
      </c>
      <c r="W4" s="155">
        <f>IFERROR(100/$AR4*V4,"")</f>
        <v>10</v>
      </c>
      <c r="X4" s="273">
        <f>'4'!Y9</f>
        <v>0</v>
      </c>
      <c r="Y4" s="155" t="str">
        <f>IFERROR(100/$AS4*X4,"")</f>
        <v/>
      </c>
      <c r="Z4" s="266">
        <f>'4'!AA9</f>
        <v>0</v>
      </c>
      <c r="AA4" s="70">
        <f>IFERROR(100/$AP4*Z4,"")</f>
        <v>0</v>
      </c>
      <c r="AB4" s="266">
        <f>'4'!AC9</f>
        <v>0</v>
      </c>
      <c r="AC4" s="70">
        <f>IFERROR(100/$AQ4*AB4,"")</f>
        <v>0</v>
      </c>
      <c r="AD4" s="266">
        <f>'4'!AE9</f>
        <v>0</v>
      </c>
      <c r="AE4" s="70">
        <f>IFERROR(100/$AR4*AD4,"")</f>
        <v>0</v>
      </c>
      <c r="AF4" s="274">
        <f>'4'!AG9</f>
        <v>0</v>
      </c>
      <c r="AG4" s="70" t="str">
        <f>IFERROR(100/$AS4*AF4,"")</f>
        <v/>
      </c>
      <c r="AH4" s="275">
        <f>'4'!AI9</f>
        <v>5</v>
      </c>
      <c r="AI4" s="157">
        <f>IFERROR(100/$AP4*AH4,"")</f>
        <v>20</v>
      </c>
      <c r="AJ4" s="275">
        <f>'4'!AK9</f>
        <v>7</v>
      </c>
      <c r="AK4" s="157">
        <f>IFERROR(100/$AQ4*AJ4,"")</f>
        <v>30.434782608695649</v>
      </c>
      <c r="AL4" s="275">
        <f>'4'!AM9</f>
        <v>5</v>
      </c>
      <c r="AM4" s="157">
        <f>IFERROR(100/$AR4*AL4,"")</f>
        <v>50</v>
      </c>
      <c r="AN4" s="276">
        <f>'4'!AO9</f>
        <v>0</v>
      </c>
      <c r="AO4" s="157" t="str">
        <f>IFERROR(100/$AS4*AN4,"")</f>
        <v/>
      </c>
      <c r="AP4" s="160">
        <f t="shared" ref="AP4" si="0">SUM(B4,J4,R4,Z4,AH4)</f>
        <v>25</v>
      </c>
      <c r="AQ4" s="161">
        <f t="shared" ref="AQ4" si="1">SUM(D4,L4,T4,AB4,AJ4)</f>
        <v>23</v>
      </c>
      <c r="AR4" s="161">
        <f t="shared" ref="AR4" si="2">SUM(F4,N4,V4,AD4,AL4)</f>
        <v>10</v>
      </c>
      <c r="AS4" s="162">
        <f>SUM(H4,P4,X4,AF4,AN4)</f>
        <v>0</v>
      </c>
    </row>
    <row r="7" spans="2:45">
      <c r="B7" s="277" t="s">
        <v>86</v>
      </c>
      <c r="C7" s="277"/>
      <c r="D7" t="s">
        <v>85</v>
      </c>
    </row>
  </sheetData>
  <sheetProtection password="CB18" sheet="1" objects="1" scenarios="1" selectLockedCells="1" pivotTables="0"/>
  <mergeCells count="6">
    <mergeCell ref="AP2:AS2"/>
    <mergeCell ref="B2:I2"/>
    <mergeCell ref="J2:Q2"/>
    <mergeCell ref="R2:Y2"/>
    <mergeCell ref="Z2:AG2"/>
    <mergeCell ref="AH2:AO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5"/>
  <dimension ref="A1:AD20"/>
  <sheetViews>
    <sheetView topLeftCell="K1" workbookViewId="0">
      <selection activeCell="K3" sqref="K3"/>
    </sheetView>
  </sheetViews>
  <sheetFormatPr defaultRowHeight="15"/>
  <cols>
    <col min="1" max="2" width="18.140625" customWidth="1"/>
  </cols>
  <sheetData>
    <row r="1" spans="1:30" ht="15.75" customHeight="1" thickBot="1">
      <c r="A1" s="373" t="s">
        <v>74</v>
      </c>
      <c r="B1" s="375" t="s">
        <v>75</v>
      </c>
      <c r="C1" s="311" t="s">
        <v>12</v>
      </c>
      <c r="D1" s="312"/>
      <c r="E1" s="311"/>
      <c r="F1" s="312"/>
      <c r="G1" s="311"/>
      <c r="H1" s="312"/>
      <c r="I1" s="311"/>
      <c r="J1" s="312"/>
      <c r="K1" s="386" t="s">
        <v>13</v>
      </c>
      <c r="L1" s="387"/>
      <c r="M1" s="386"/>
      <c r="N1" s="387"/>
      <c r="O1" s="386"/>
      <c r="P1" s="387"/>
      <c r="Q1" s="386"/>
      <c r="R1" s="387"/>
      <c r="S1" s="388" t="s">
        <v>14</v>
      </c>
      <c r="T1" s="388"/>
      <c r="U1" s="388"/>
      <c r="V1" s="388"/>
      <c r="W1" s="388"/>
      <c r="X1" s="388"/>
      <c r="Y1" s="388"/>
      <c r="Z1" s="388"/>
      <c r="AA1" s="310" t="s">
        <v>79</v>
      </c>
      <c r="AB1" s="310"/>
      <c r="AC1" s="310"/>
      <c r="AD1" s="310"/>
    </row>
    <row r="2" spans="1:30" ht="30.75" thickBot="1">
      <c r="A2" s="374"/>
      <c r="B2" s="376"/>
      <c r="C2" s="103" t="s">
        <v>87</v>
      </c>
      <c r="D2" s="104" t="s">
        <v>88</v>
      </c>
      <c r="E2" s="105" t="s">
        <v>89</v>
      </c>
      <c r="F2" s="104" t="s">
        <v>90</v>
      </c>
      <c r="G2" s="105" t="s">
        <v>95</v>
      </c>
      <c r="H2" s="104" t="s">
        <v>97</v>
      </c>
      <c r="I2" s="105" t="s">
        <v>96</v>
      </c>
      <c r="J2" s="106" t="s">
        <v>98</v>
      </c>
      <c r="K2" s="113" t="s">
        <v>87</v>
      </c>
      <c r="L2" s="27" t="s">
        <v>88</v>
      </c>
      <c r="M2" s="114" t="s">
        <v>89</v>
      </c>
      <c r="N2" s="27" t="s">
        <v>90</v>
      </c>
      <c r="O2" s="114" t="s">
        <v>95</v>
      </c>
      <c r="P2" s="27" t="s">
        <v>97</v>
      </c>
      <c r="Q2" s="114" t="s">
        <v>96</v>
      </c>
      <c r="R2" s="28" t="s">
        <v>98</v>
      </c>
      <c r="S2" s="122" t="s">
        <v>87</v>
      </c>
      <c r="T2" s="123" t="s">
        <v>88</v>
      </c>
      <c r="U2" s="124" t="s">
        <v>89</v>
      </c>
      <c r="V2" s="123" t="s">
        <v>90</v>
      </c>
      <c r="W2" s="124" t="s">
        <v>95</v>
      </c>
      <c r="X2" s="123" t="s">
        <v>97</v>
      </c>
      <c r="Y2" s="124" t="s">
        <v>96</v>
      </c>
      <c r="Z2" s="125" t="s">
        <v>98</v>
      </c>
      <c r="AA2" s="32" t="s">
        <v>87</v>
      </c>
      <c r="AB2" s="33" t="s">
        <v>89</v>
      </c>
      <c r="AC2" s="33" t="s">
        <v>95</v>
      </c>
      <c r="AD2" s="284" t="s">
        <v>96</v>
      </c>
    </row>
    <row r="3" spans="1:30" ht="15.75" thickBot="1">
      <c r="A3" s="67" t="s">
        <v>104</v>
      </c>
      <c r="B3" s="68" t="s">
        <v>111</v>
      </c>
      <c r="C3" s="29">
        <v>7</v>
      </c>
      <c r="D3" s="107">
        <f>IFERROR((100/$AA3)*C3/100,"")</f>
        <v>0.875</v>
      </c>
      <c r="E3" s="31">
        <v>7</v>
      </c>
      <c r="F3" s="107">
        <f>IFERROR((100/$AB3)*E3/100,"")</f>
        <v>1</v>
      </c>
      <c r="G3" s="31">
        <v>5</v>
      </c>
      <c r="H3" s="107">
        <f>IFERROR((100/$AC3)*G3/100,"")</f>
        <v>1</v>
      </c>
      <c r="I3" s="31">
        <v>0</v>
      </c>
      <c r="J3" s="107" t="str">
        <f>IFERROR((100/$AD3)*I3/100,"")</f>
        <v/>
      </c>
      <c r="K3" s="29">
        <v>1</v>
      </c>
      <c r="L3" s="30">
        <f>IFERROR((100/$AA3)*K3/100,"")</f>
        <v>0.125</v>
      </c>
      <c r="M3" s="31">
        <v>0</v>
      </c>
      <c r="N3" s="30">
        <f>IFERROR((100/$AB3)*M3/100,"")</f>
        <v>0</v>
      </c>
      <c r="O3" s="31">
        <v>0</v>
      </c>
      <c r="P3" s="30">
        <f>IFERROR((100/$AC3)*O3/100,"")</f>
        <v>0</v>
      </c>
      <c r="Q3" s="31">
        <v>0</v>
      </c>
      <c r="R3" s="30" t="str">
        <f>IFERROR((100/$AD3)*Q3/100,"")</f>
        <v/>
      </c>
      <c r="S3" s="29">
        <v>0</v>
      </c>
      <c r="T3" s="126">
        <f>IFERROR((100/$AA3)*S3/100,"")</f>
        <v>0</v>
      </c>
      <c r="U3" s="31">
        <v>0</v>
      </c>
      <c r="V3" s="126">
        <f>IFERROR((100/$AB3)*U3/100,"")</f>
        <v>0</v>
      </c>
      <c r="W3" s="31">
        <v>0</v>
      </c>
      <c r="X3" s="126">
        <f>IFERROR((100/$AC3)*W3/100,"")</f>
        <v>0</v>
      </c>
      <c r="Y3" s="31">
        <v>0</v>
      </c>
      <c r="Z3" s="126" t="str">
        <f>IFERROR((100/$AD3)*Y3/100,"")</f>
        <v/>
      </c>
      <c r="AA3" s="34">
        <f>'4'!AQ3</f>
        <v>8</v>
      </c>
      <c r="AB3" s="35">
        <f>'4'!AR3</f>
        <v>7</v>
      </c>
      <c r="AC3" s="35">
        <f>'4'!AS3</f>
        <v>5</v>
      </c>
      <c r="AD3" s="36">
        <f>'4'!AT3</f>
        <v>0</v>
      </c>
    </row>
    <row r="4" spans="1:30" ht="15.75" thickBot="1">
      <c r="A4" s="75" t="s">
        <v>106</v>
      </c>
      <c r="B4" s="76" t="s">
        <v>107</v>
      </c>
      <c r="C4" s="29">
        <v>5</v>
      </c>
      <c r="D4" s="107">
        <f t="shared" ref="D4:D9" si="0">IFERROR((100/$AA4)*C4/100,"")</f>
        <v>1</v>
      </c>
      <c r="E4" s="31">
        <v>6</v>
      </c>
      <c r="F4" s="107">
        <f t="shared" ref="F4:F9" si="1">IFERROR((100/$AB4)*E4/100,"")</f>
        <v>1</v>
      </c>
      <c r="G4" s="31">
        <v>2</v>
      </c>
      <c r="H4" s="107">
        <f t="shared" ref="H4:H9" si="2">IFERROR((100/$AC4)*G4/100,"")</f>
        <v>1</v>
      </c>
      <c r="I4" s="31">
        <v>0</v>
      </c>
      <c r="J4" s="107" t="str">
        <f t="shared" ref="J4:J9" si="3">IFERROR((100/$AD4)*I4/100,"")</f>
        <v/>
      </c>
      <c r="K4" s="29">
        <v>0</v>
      </c>
      <c r="L4" s="30">
        <f t="shared" ref="L4:L9" si="4">IFERROR((100/$AA4)*K4/100,"")</f>
        <v>0</v>
      </c>
      <c r="M4" s="31">
        <v>0</v>
      </c>
      <c r="N4" s="30">
        <f t="shared" ref="N4:N9" si="5">IFERROR((100/$AB4)*M4/100,"")</f>
        <v>0</v>
      </c>
      <c r="O4" s="31">
        <v>0</v>
      </c>
      <c r="P4" s="30">
        <f t="shared" ref="P4:P9" si="6">IFERROR((100/$AC4)*O4/100,"")</f>
        <v>0</v>
      </c>
      <c r="Q4" s="31">
        <v>0</v>
      </c>
      <c r="R4" s="30" t="str">
        <f t="shared" ref="R4:R9" si="7">IFERROR((100/$AD4)*Q4/100,"")</f>
        <v/>
      </c>
      <c r="S4" s="29">
        <v>0</v>
      </c>
      <c r="T4" s="126">
        <f t="shared" ref="T4:T9" si="8">IFERROR((100/$AA4)*S4/100,"")</f>
        <v>0</v>
      </c>
      <c r="U4" s="31">
        <v>0</v>
      </c>
      <c r="V4" s="126">
        <f t="shared" ref="V4:V9" si="9">IFERROR((100/$AB4)*U4/100,"")</f>
        <v>0</v>
      </c>
      <c r="W4" s="31">
        <v>0</v>
      </c>
      <c r="X4" s="126">
        <f t="shared" ref="X4:X9" si="10">IFERROR((100/$AC4)*W4/100,"")</f>
        <v>0</v>
      </c>
      <c r="Y4" s="31">
        <v>0</v>
      </c>
      <c r="Z4" s="126" t="str">
        <f t="shared" ref="Z4:Z9" si="11">IFERROR((100/$AD4)*Y4/100,"")</f>
        <v/>
      </c>
      <c r="AA4" s="34">
        <f>'4'!AQ4</f>
        <v>5</v>
      </c>
      <c r="AB4" s="35">
        <f>'4'!AR4</f>
        <v>6</v>
      </c>
      <c r="AC4" s="35">
        <f>'4'!AS4</f>
        <v>2</v>
      </c>
      <c r="AD4" s="36">
        <f>'4'!AT4</f>
        <v>0</v>
      </c>
    </row>
    <row r="5" spans="1:30" ht="15.75" thickBot="1">
      <c r="A5" s="75" t="s">
        <v>112</v>
      </c>
      <c r="B5" s="76" t="s">
        <v>109</v>
      </c>
      <c r="C5" s="29">
        <v>4</v>
      </c>
      <c r="D5" s="107">
        <f t="shared" si="0"/>
        <v>1</v>
      </c>
      <c r="E5" s="31">
        <v>6</v>
      </c>
      <c r="F5" s="107">
        <f t="shared" si="1"/>
        <v>1</v>
      </c>
      <c r="G5" s="31">
        <v>3</v>
      </c>
      <c r="H5" s="107">
        <f t="shared" si="2"/>
        <v>1</v>
      </c>
      <c r="I5" s="31">
        <v>0</v>
      </c>
      <c r="J5" s="107" t="str">
        <f t="shared" si="3"/>
        <v/>
      </c>
      <c r="K5" s="29">
        <v>0</v>
      </c>
      <c r="L5" s="30">
        <f t="shared" si="4"/>
        <v>0</v>
      </c>
      <c r="M5" s="31">
        <v>0</v>
      </c>
      <c r="N5" s="30">
        <f t="shared" si="5"/>
        <v>0</v>
      </c>
      <c r="O5" s="31">
        <v>0</v>
      </c>
      <c r="P5" s="30">
        <f t="shared" si="6"/>
        <v>0</v>
      </c>
      <c r="Q5" s="31">
        <v>0</v>
      </c>
      <c r="R5" s="30" t="str">
        <f t="shared" si="7"/>
        <v/>
      </c>
      <c r="S5" s="29">
        <v>0</v>
      </c>
      <c r="T5" s="126">
        <f t="shared" si="8"/>
        <v>0</v>
      </c>
      <c r="U5" s="31">
        <v>0</v>
      </c>
      <c r="V5" s="126">
        <f t="shared" si="9"/>
        <v>0</v>
      </c>
      <c r="W5" s="31">
        <v>0</v>
      </c>
      <c r="X5" s="126">
        <f t="shared" si="10"/>
        <v>0</v>
      </c>
      <c r="Y5" s="31">
        <v>0</v>
      </c>
      <c r="Z5" s="126" t="str">
        <f t="shared" si="11"/>
        <v/>
      </c>
      <c r="AA5" s="34">
        <f>'4'!AQ5</f>
        <v>4</v>
      </c>
      <c r="AB5" s="35">
        <f>'4'!AR5</f>
        <v>6</v>
      </c>
      <c r="AC5" s="35">
        <f>'4'!AS5</f>
        <v>3</v>
      </c>
      <c r="AD5" s="36">
        <f>'4'!AT5</f>
        <v>0</v>
      </c>
    </row>
    <row r="6" spans="1:30" ht="15.75" thickBot="1">
      <c r="A6" s="75" t="s">
        <v>108</v>
      </c>
      <c r="B6" s="76" t="s">
        <v>109</v>
      </c>
      <c r="C6" s="29">
        <v>8</v>
      </c>
      <c r="D6" s="107">
        <f t="shared" si="0"/>
        <v>1</v>
      </c>
      <c r="E6" s="31">
        <v>4</v>
      </c>
      <c r="F6" s="107">
        <f t="shared" si="1"/>
        <v>1</v>
      </c>
      <c r="G6" s="31">
        <v>0</v>
      </c>
      <c r="H6" s="107" t="str">
        <f t="shared" si="2"/>
        <v/>
      </c>
      <c r="I6" s="31">
        <v>0</v>
      </c>
      <c r="J6" s="107" t="str">
        <f t="shared" si="3"/>
        <v/>
      </c>
      <c r="K6" s="29">
        <v>0</v>
      </c>
      <c r="L6" s="30">
        <f t="shared" si="4"/>
        <v>0</v>
      </c>
      <c r="M6" s="31">
        <v>0</v>
      </c>
      <c r="N6" s="30">
        <f t="shared" si="5"/>
        <v>0</v>
      </c>
      <c r="O6" s="31">
        <v>0</v>
      </c>
      <c r="P6" s="30" t="str">
        <f t="shared" si="6"/>
        <v/>
      </c>
      <c r="Q6" s="31">
        <v>0</v>
      </c>
      <c r="R6" s="30" t="str">
        <f t="shared" si="7"/>
        <v/>
      </c>
      <c r="S6" s="29">
        <v>0</v>
      </c>
      <c r="T6" s="126">
        <f t="shared" si="8"/>
        <v>0</v>
      </c>
      <c r="U6" s="31">
        <v>0</v>
      </c>
      <c r="V6" s="126">
        <f t="shared" si="9"/>
        <v>0</v>
      </c>
      <c r="W6" s="31">
        <v>0</v>
      </c>
      <c r="X6" s="126" t="str">
        <f t="shared" si="10"/>
        <v/>
      </c>
      <c r="Y6" s="31">
        <v>0</v>
      </c>
      <c r="Z6" s="126" t="str">
        <f t="shared" si="11"/>
        <v/>
      </c>
      <c r="AA6" s="34">
        <f>'4'!AQ6</f>
        <v>8</v>
      </c>
      <c r="AB6" s="35">
        <f>'4'!AR6</f>
        <v>4</v>
      </c>
      <c r="AC6" s="35">
        <f>'4'!AS6</f>
        <v>0</v>
      </c>
      <c r="AD6" s="36">
        <f>'4'!AT6</f>
        <v>0</v>
      </c>
    </row>
    <row r="7" spans="1:30" ht="15.75" thickBot="1">
      <c r="A7" s="75"/>
      <c r="B7" s="76"/>
      <c r="C7" s="29">
        <v>0</v>
      </c>
      <c r="D7" s="107" t="str">
        <f t="shared" si="0"/>
        <v/>
      </c>
      <c r="E7" s="31">
        <v>0</v>
      </c>
      <c r="F7" s="107" t="str">
        <f t="shared" si="1"/>
        <v/>
      </c>
      <c r="G7" s="31">
        <v>0</v>
      </c>
      <c r="H7" s="107" t="str">
        <f t="shared" si="2"/>
        <v/>
      </c>
      <c r="I7" s="31">
        <v>0</v>
      </c>
      <c r="J7" s="107" t="str">
        <f t="shared" si="3"/>
        <v/>
      </c>
      <c r="K7" s="29">
        <v>0</v>
      </c>
      <c r="L7" s="30" t="str">
        <f t="shared" si="4"/>
        <v/>
      </c>
      <c r="M7" s="31">
        <v>0</v>
      </c>
      <c r="N7" s="30" t="str">
        <f t="shared" si="5"/>
        <v/>
      </c>
      <c r="O7" s="31">
        <v>0</v>
      </c>
      <c r="P7" s="30" t="str">
        <f t="shared" si="6"/>
        <v/>
      </c>
      <c r="Q7" s="31">
        <v>0</v>
      </c>
      <c r="R7" s="30" t="str">
        <f t="shared" si="7"/>
        <v/>
      </c>
      <c r="S7" s="29">
        <v>0</v>
      </c>
      <c r="T7" s="126" t="str">
        <f t="shared" si="8"/>
        <v/>
      </c>
      <c r="U7" s="31">
        <v>0</v>
      </c>
      <c r="V7" s="126" t="str">
        <f t="shared" si="9"/>
        <v/>
      </c>
      <c r="W7" s="31">
        <v>0</v>
      </c>
      <c r="X7" s="126" t="str">
        <f t="shared" si="10"/>
        <v/>
      </c>
      <c r="Y7" s="31">
        <v>0</v>
      </c>
      <c r="Z7" s="126" t="str">
        <f t="shared" si="11"/>
        <v/>
      </c>
      <c r="AA7" s="34">
        <f>'4'!AQ7</f>
        <v>0</v>
      </c>
      <c r="AB7" s="35">
        <f>'4'!AR7</f>
        <v>0</v>
      </c>
      <c r="AC7" s="35">
        <f>'4'!AS7</f>
        <v>0</v>
      </c>
      <c r="AD7" s="36">
        <f>'4'!AT7</f>
        <v>0</v>
      </c>
    </row>
    <row r="8" spans="1:30" ht="15.75" thickBot="1">
      <c r="A8" s="75"/>
      <c r="B8" s="76"/>
      <c r="C8" s="29">
        <v>0</v>
      </c>
      <c r="D8" s="107" t="str">
        <f t="shared" si="0"/>
        <v/>
      </c>
      <c r="E8" s="31">
        <v>0</v>
      </c>
      <c r="F8" s="107" t="str">
        <f t="shared" si="1"/>
        <v/>
      </c>
      <c r="G8" s="31">
        <v>0</v>
      </c>
      <c r="H8" s="107" t="str">
        <f t="shared" si="2"/>
        <v/>
      </c>
      <c r="I8" s="31">
        <v>0</v>
      </c>
      <c r="J8" s="107" t="str">
        <f t="shared" si="3"/>
        <v/>
      </c>
      <c r="K8" s="29">
        <v>0</v>
      </c>
      <c r="L8" s="30" t="str">
        <f t="shared" si="4"/>
        <v/>
      </c>
      <c r="M8" s="31">
        <v>0</v>
      </c>
      <c r="N8" s="30" t="str">
        <f t="shared" si="5"/>
        <v/>
      </c>
      <c r="O8" s="31">
        <v>0</v>
      </c>
      <c r="P8" s="30" t="str">
        <f t="shared" si="6"/>
        <v/>
      </c>
      <c r="Q8" s="31">
        <v>0</v>
      </c>
      <c r="R8" s="30" t="str">
        <f t="shared" si="7"/>
        <v/>
      </c>
      <c r="S8" s="29">
        <v>0</v>
      </c>
      <c r="T8" s="126" t="str">
        <f t="shared" si="8"/>
        <v/>
      </c>
      <c r="U8" s="31">
        <v>0</v>
      </c>
      <c r="V8" s="126" t="str">
        <f t="shared" si="9"/>
        <v/>
      </c>
      <c r="W8" s="31">
        <v>0</v>
      </c>
      <c r="X8" s="126" t="str">
        <f t="shared" si="10"/>
        <v/>
      </c>
      <c r="Y8" s="31">
        <v>0</v>
      </c>
      <c r="Z8" s="126" t="str">
        <f t="shared" si="11"/>
        <v/>
      </c>
      <c r="AA8" s="34">
        <f>'4'!AQ8</f>
        <v>0</v>
      </c>
      <c r="AB8" s="35">
        <f>'4'!AR8</f>
        <v>0</v>
      </c>
      <c r="AC8" s="35">
        <f>'4'!AS8</f>
        <v>0</v>
      </c>
      <c r="AD8" s="36">
        <f>'4'!AT8</f>
        <v>0</v>
      </c>
    </row>
    <row r="9" spans="1:30" ht="15.75" thickBot="1">
      <c r="A9" s="81" t="s">
        <v>76</v>
      </c>
      <c r="B9" s="81"/>
      <c r="C9" s="81">
        <f>SUM(C3:C8)</f>
        <v>24</v>
      </c>
      <c r="D9" s="107">
        <f t="shared" si="0"/>
        <v>0.96</v>
      </c>
      <c r="E9" s="81">
        <f>SUM(E3:E8)</f>
        <v>23</v>
      </c>
      <c r="F9" s="107">
        <f t="shared" si="1"/>
        <v>1</v>
      </c>
      <c r="G9" s="81">
        <f>SUM(G3:G8)</f>
        <v>10</v>
      </c>
      <c r="H9" s="107">
        <f t="shared" si="2"/>
        <v>1</v>
      </c>
      <c r="I9" s="81">
        <f>SUM(I3:I8)</f>
        <v>0</v>
      </c>
      <c r="J9" s="107" t="str">
        <f t="shared" si="3"/>
        <v/>
      </c>
      <c r="K9" s="81">
        <f>SUM(K3:K8)</f>
        <v>1</v>
      </c>
      <c r="L9" s="30">
        <f t="shared" si="4"/>
        <v>0.04</v>
      </c>
      <c r="M9" s="81">
        <f>SUM(M3:M8)</f>
        <v>0</v>
      </c>
      <c r="N9" s="30">
        <f t="shared" si="5"/>
        <v>0</v>
      </c>
      <c r="O9" s="81">
        <f>SUM(O3:O8)</f>
        <v>0</v>
      </c>
      <c r="P9" s="30">
        <f t="shared" si="6"/>
        <v>0</v>
      </c>
      <c r="Q9" s="81">
        <f>SUM(Q3:Q8)</f>
        <v>0</v>
      </c>
      <c r="R9" s="30" t="str">
        <f t="shared" si="7"/>
        <v/>
      </c>
      <c r="S9" s="81">
        <f>SUM(S3:S8)</f>
        <v>0</v>
      </c>
      <c r="T9" s="126">
        <f t="shared" si="8"/>
        <v>0</v>
      </c>
      <c r="U9" s="81">
        <f>SUM(U3:U8)</f>
        <v>0</v>
      </c>
      <c r="V9" s="126">
        <f t="shared" si="9"/>
        <v>0</v>
      </c>
      <c r="W9" s="81">
        <f>SUM(W3:W8)</f>
        <v>0</v>
      </c>
      <c r="X9" s="126">
        <f t="shared" si="10"/>
        <v>0</v>
      </c>
      <c r="Y9" s="81">
        <f>SUM(Y3:Y8)</f>
        <v>0</v>
      </c>
      <c r="Z9" s="126" t="str">
        <f t="shared" si="11"/>
        <v/>
      </c>
      <c r="AA9" s="168">
        <f>SUM(AA3:AA8)</f>
        <v>25</v>
      </c>
      <c r="AB9" s="168">
        <f>SUM(AB3:AB8)</f>
        <v>23</v>
      </c>
      <c r="AC9" s="168">
        <f>SUM(AC3:AC8)</f>
        <v>10</v>
      </c>
      <c r="AD9" s="285">
        <f>SUM(AD3:AD8)</f>
        <v>0</v>
      </c>
    </row>
    <row r="12" spans="1:30">
      <c r="A12" s="11" t="s">
        <v>57</v>
      </c>
      <c r="B12" s="10" t="s">
        <v>58</v>
      </c>
      <c r="C12" t="s">
        <v>59</v>
      </c>
    </row>
    <row r="20" spans="1:1">
      <c r="A20" t="s">
        <v>77</v>
      </c>
    </row>
  </sheetData>
  <sheetProtection password="CB18" sheet="1" objects="1" scenarios="1" selectLockedCells="1" pivotTables="0"/>
  <mergeCells count="6">
    <mergeCell ref="AA1:AD1"/>
    <mergeCell ref="A1:A2"/>
    <mergeCell ref="B1:B2"/>
    <mergeCell ref="C1:J1"/>
    <mergeCell ref="K1:R1"/>
    <mergeCell ref="S1:Z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1:AC7"/>
  <sheetViews>
    <sheetView topLeftCell="J1" workbookViewId="0">
      <selection activeCell="K19" sqref="K19"/>
    </sheetView>
  </sheetViews>
  <sheetFormatPr defaultRowHeight="15"/>
  <sheetData>
    <row r="1" spans="2:29" ht="15.75" thickBot="1"/>
    <row r="2" spans="2:29" ht="15.75" thickBot="1">
      <c r="B2" s="311" t="s">
        <v>12</v>
      </c>
      <c r="C2" s="312"/>
      <c r="D2" s="311"/>
      <c r="E2" s="312"/>
      <c r="F2" s="311"/>
      <c r="G2" s="312"/>
      <c r="H2" s="311"/>
      <c r="I2" s="312"/>
      <c r="J2" s="386" t="s">
        <v>13</v>
      </c>
      <c r="K2" s="387"/>
      <c r="L2" s="386"/>
      <c r="M2" s="387"/>
      <c r="N2" s="386"/>
      <c r="O2" s="387"/>
      <c r="P2" s="386"/>
      <c r="Q2" s="387"/>
      <c r="R2" s="388" t="s">
        <v>14</v>
      </c>
      <c r="S2" s="388"/>
      <c r="T2" s="388"/>
      <c r="U2" s="388"/>
      <c r="V2" s="388"/>
      <c r="W2" s="388"/>
      <c r="X2" s="388"/>
      <c r="Y2" s="388"/>
      <c r="Z2" s="310" t="s">
        <v>79</v>
      </c>
      <c r="AA2" s="310"/>
      <c r="AB2" s="310"/>
      <c r="AC2" s="310"/>
    </row>
    <row r="3" spans="2:29" ht="30.75" thickBot="1">
      <c r="B3" s="103" t="s">
        <v>87</v>
      </c>
      <c r="C3" s="104" t="s">
        <v>88</v>
      </c>
      <c r="D3" s="105" t="s">
        <v>89</v>
      </c>
      <c r="E3" s="104" t="s">
        <v>90</v>
      </c>
      <c r="F3" s="105" t="s">
        <v>95</v>
      </c>
      <c r="G3" s="104" t="s">
        <v>97</v>
      </c>
      <c r="H3" s="105" t="s">
        <v>96</v>
      </c>
      <c r="I3" s="106" t="s">
        <v>98</v>
      </c>
      <c r="J3" s="113" t="s">
        <v>87</v>
      </c>
      <c r="K3" s="27" t="s">
        <v>88</v>
      </c>
      <c r="L3" s="114" t="s">
        <v>89</v>
      </c>
      <c r="M3" s="27" t="s">
        <v>90</v>
      </c>
      <c r="N3" s="114" t="s">
        <v>95</v>
      </c>
      <c r="O3" s="27" t="s">
        <v>97</v>
      </c>
      <c r="P3" s="114" t="s">
        <v>96</v>
      </c>
      <c r="Q3" s="28" t="s">
        <v>98</v>
      </c>
      <c r="R3" s="122" t="s">
        <v>87</v>
      </c>
      <c r="S3" s="123" t="s">
        <v>88</v>
      </c>
      <c r="T3" s="124" t="s">
        <v>89</v>
      </c>
      <c r="U3" s="123" t="s">
        <v>90</v>
      </c>
      <c r="V3" s="124" t="s">
        <v>95</v>
      </c>
      <c r="W3" s="123" t="s">
        <v>97</v>
      </c>
      <c r="X3" s="124" t="s">
        <v>96</v>
      </c>
      <c r="Y3" s="125" t="s">
        <v>98</v>
      </c>
      <c r="Z3" s="32" t="s">
        <v>87</v>
      </c>
      <c r="AA3" s="33" t="s">
        <v>89</v>
      </c>
      <c r="AB3" s="33" t="s">
        <v>95</v>
      </c>
      <c r="AC3" s="33" t="s">
        <v>96</v>
      </c>
    </row>
    <row r="4" spans="2:29" ht="15.75" thickBot="1">
      <c r="B4" s="278">
        <f>'4.1'!C9</f>
        <v>24</v>
      </c>
      <c r="C4" s="107" t="str">
        <f>IFERROR((100/$Z4)*B4/100,"")</f>
        <v/>
      </c>
      <c r="D4" s="279">
        <f>'4.1'!E9</f>
        <v>23</v>
      </c>
      <c r="E4" s="107">
        <f>IFERROR((100/$AA4)*D4/100,"")</f>
        <v>4.5999999999999996</v>
      </c>
      <c r="F4" s="279">
        <f>'4.1'!G9</f>
        <v>10</v>
      </c>
      <c r="G4" s="107">
        <f>IFERROR((100/$AB4)*F4/100,"")</f>
        <v>1.666666666666667</v>
      </c>
      <c r="H4" s="279">
        <f>'4.1'!I9</f>
        <v>0</v>
      </c>
      <c r="I4" s="107">
        <f>IFERROR((100/$AC4)*H4/100,"")</f>
        <v>0</v>
      </c>
      <c r="J4" s="280">
        <f>'4.1'!K9</f>
        <v>1</v>
      </c>
      <c r="K4" s="30" t="str">
        <f>IFERROR((100/$Z4)*J4/100,"")</f>
        <v/>
      </c>
      <c r="L4" s="281">
        <f>'4.1'!M9</f>
        <v>0</v>
      </c>
      <c r="M4" s="30">
        <f>IFERROR((100/$AA4)*L4/100,"")</f>
        <v>0</v>
      </c>
      <c r="N4" s="281">
        <f>'4.1'!O9</f>
        <v>0</v>
      </c>
      <c r="O4" s="30">
        <f>IFERROR((100/$AB4)*N4/100,"")</f>
        <v>0</v>
      </c>
      <c r="P4" s="281">
        <f>'4.1'!Q9</f>
        <v>0</v>
      </c>
      <c r="Q4" s="30">
        <f>IFERROR((100/$AC4)*P4/100,"")</f>
        <v>0</v>
      </c>
      <c r="R4" s="282">
        <f>'4.1'!S9</f>
        <v>0</v>
      </c>
      <c r="S4" s="126" t="str">
        <f>IFERROR((100/$Z4)*R4/100,"")</f>
        <v/>
      </c>
      <c r="T4" s="283">
        <f>'4.1'!U9</f>
        <v>0</v>
      </c>
      <c r="U4" s="126">
        <f>IFERROR((100/$AA4)*T4/100,"")</f>
        <v>0</v>
      </c>
      <c r="V4" s="283">
        <f>'4.1'!W9</f>
        <v>0</v>
      </c>
      <c r="W4" s="126">
        <f>IFERROR((100/$AB4)*V4/100,"")</f>
        <v>0</v>
      </c>
      <c r="X4" s="283">
        <f>'4.1'!Y9</f>
        <v>0</v>
      </c>
      <c r="Y4" s="126">
        <f>IFERROR((100/$AC4)*X4/100,"")</f>
        <v>0</v>
      </c>
      <c r="Z4" s="34" t="str">
        <f>'4'!AP4</f>
        <v/>
      </c>
      <c r="AA4" s="35">
        <f>'4'!AQ4</f>
        <v>5</v>
      </c>
      <c r="AB4" s="35">
        <f>'4'!AR4</f>
        <v>6</v>
      </c>
      <c r="AC4" s="36">
        <f>'4'!AS4</f>
        <v>2</v>
      </c>
    </row>
    <row r="7" spans="2:29">
      <c r="B7" s="277" t="s">
        <v>86</v>
      </c>
      <c r="C7" s="277"/>
      <c r="D7" t="s">
        <v>85</v>
      </c>
    </row>
  </sheetData>
  <sheetProtection password="CB18" sheet="1" objects="1" scenarios="1" selectLockedCells="1" pivotTables="0"/>
  <mergeCells count="4">
    <mergeCell ref="B2:I2"/>
    <mergeCell ref="J2:Q2"/>
    <mergeCell ref="R2:Y2"/>
    <mergeCell ref="Z2:AC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6"/>
  <dimension ref="A2:M20"/>
  <sheetViews>
    <sheetView tabSelected="1" workbookViewId="0">
      <selection activeCell="B6" sqref="B6"/>
    </sheetView>
  </sheetViews>
  <sheetFormatPr defaultRowHeight="15"/>
  <cols>
    <col min="1" max="1" width="20.7109375" customWidth="1"/>
    <col min="2" max="10" width="11.85546875" customWidth="1"/>
    <col min="11" max="13" width="12.85546875" customWidth="1"/>
  </cols>
  <sheetData>
    <row r="2" spans="1:13" ht="15" customHeight="1" thickBot="1"/>
    <row r="3" spans="1:13" ht="15.75" thickBot="1">
      <c r="B3" s="257" t="s">
        <v>55</v>
      </c>
      <c r="C3" s="258"/>
      <c r="D3" s="258"/>
      <c r="E3" s="258"/>
      <c r="F3" s="258"/>
      <c r="G3" s="258"/>
      <c r="H3" s="258"/>
      <c r="I3" s="258"/>
      <c r="J3" s="259" t="s">
        <v>0</v>
      </c>
      <c r="K3" s="259"/>
      <c r="L3" s="259"/>
      <c r="M3" s="260"/>
    </row>
    <row r="4" spans="1:13">
      <c r="B4" s="244" t="s">
        <v>87</v>
      </c>
      <c r="C4" s="243"/>
      <c r="D4" s="242" t="s">
        <v>89</v>
      </c>
      <c r="E4" s="243"/>
      <c r="F4" s="242" t="s">
        <v>95</v>
      </c>
      <c r="G4" s="243"/>
      <c r="H4" s="244" t="s">
        <v>96</v>
      </c>
      <c r="I4" s="243"/>
      <c r="J4" s="240" t="s">
        <v>87</v>
      </c>
      <c r="K4" s="240" t="s">
        <v>89</v>
      </c>
      <c r="L4" s="240" t="s">
        <v>95</v>
      </c>
      <c r="M4" s="240" t="s">
        <v>96</v>
      </c>
    </row>
    <row r="5" spans="1:13" ht="15.75" thickBot="1">
      <c r="B5" s="136" t="s">
        <v>56</v>
      </c>
      <c r="C5" s="169" t="s">
        <v>8</v>
      </c>
      <c r="D5" s="137" t="s">
        <v>56</v>
      </c>
      <c r="E5" s="169" t="s">
        <v>8</v>
      </c>
      <c r="F5" s="137" t="s">
        <v>56</v>
      </c>
      <c r="G5" s="169" t="s">
        <v>8</v>
      </c>
      <c r="H5" s="136" t="s">
        <v>56</v>
      </c>
      <c r="I5" s="169" t="s">
        <v>8</v>
      </c>
      <c r="J5" s="241"/>
      <c r="K5" s="241"/>
      <c r="L5" s="241"/>
      <c r="M5" s="252"/>
    </row>
    <row r="6" spans="1:13">
      <c r="B6" s="253">
        <v>0</v>
      </c>
      <c r="C6" s="254">
        <f>IFERROR((100/J6)*B6,"")</f>
        <v>0</v>
      </c>
      <c r="D6" s="178">
        <v>0</v>
      </c>
      <c r="E6" s="254">
        <f>IFERROR((100/K6)*D6,"")</f>
        <v>0</v>
      </c>
      <c r="F6" s="178">
        <v>0</v>
      </c>
      <c r="G6" s="254">
        <f>IFERROR((100/L6)*F6,"")</f>
        <v>0</v>
      </c>
      <c r="H6" s="253">
        <v>0</v>
      </c>
      <c r="I6" s="254" t="str">
        <f>IFERROR((100/M6)*H6,"")</f>
        <v/>
      </c>
      <c r="J6" s="255">
        <f>'1.1'!B5</f>
        <v>64</v>
      </c>
      <c r="K6" s="255">
        <f>'1.1'!E5</f>
        <v>56</v>
      </c>
      <c r="L6" s="255">
        <f>'1.1'!H5</f>
        <v>35</v>
      </c>
      <c r="M6" s="256">
        <f>'1.1'!K5</f>
        <v>0</v>
      </c>
    </row>
    <row r="9" spans="1:13">
      <c r="A9" s="11" t="s">
        <v>57</v>
      </c>
      <c r="B9" s="10" t="s">
        <v>58</v>
      </c>
      <c r="C9" t="s">
        <v>59</v>
      </c>
    </row>
    <row r="20" spans="1:1">
      <c r="A20" t="s">
        <v>73</v>
      </c>
    </row>
  </sheetData>
  <sheetProtection password="CB18" sheet="1" objects="1" scenarios="1" selectLockedCells="1" pivotTables="0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K20"/>
  <sheetViews>
    <sheetView workbookViewId="0">
      <selection activeCell="D5" sqref="D5"/>
    </sheetView>
  </sheetViews>
  <sheetFormatPr defaultRowHeight="15"/>
  <cols>
    <col min="1" max="1" width="20.7109375" customWidth="1"/>
    <col min="2" max="10" width="11.85546875" customWidth="1"/>
    <col min="11" max="37" width="12.85546875" customWidth="1"/>
  </cols>
  <sheetData>
    <row r="1" spans="2:37" ht="15" customHeight="1"/>
    <row r="2" spans="2:37" ht="15.75" thickBot="1"/>
    <row r="3" spans="2:37">
      <c r="B3" s="207" t="s">
        <v>4</v>
      </c>
      <c r="C3" s="208"/>
      <c r="D3" s="208"/>
      <c r="E3" s="208"/>
      <c r="F3" s="208"/>
      <c r="G3" s="208"/>
      <c r="H3" s="208"/>
      <c r="I3" s="209"/>
      <c r="J3" s="210" t="s">
        <v>5</v>
      </c>
      <c r="K3" s="211"/>
      <c r="L3" s="211"/>
      <c r="M3" s="211"/>
      <c r="N3" s="211"/>
      <c r="O3" s="211"/>
      <c r="P3" s="211"/>
      <c r="Q3" s="212"/>
      <c r="R3" s="213" t="s">
        <v>6</v>
      </c>
      <c r="S3" s="214"/>
      <c r="T3" s="214"/>
      <c r="U3" s="214"/>
      <c r="V3" s="214"/>
      <c r="W3" s="214"/>
      <c r="X3" s="214"/>
      <c r="Y3" s="215"/>
      <c r="Z3" s="216" t="s">
        <v>7</v>
      </c>
      <c r="AA3" s="217"/>
      <c r="AB3" s="217"/>
      <c r="AC3" s="217"/>
      <c r="AD3" s="217"/>
      <c r="AE3" s="217"/>
      <c r="AF3" s="217"/>
      <c r="AG3" s="218"/>
      <c r="AH3" s="219" t="s">
        <v>0</v>
      </c>
      <c r="AI3" s="220"/>
      <c r="AJ3" s="220"/>
      <c r="AK3" s="221"/>
    </row>
    <row r="4" spans="2:37" ht="15.75" thickBot="1">
      <c r="B4" s="91" t="s">
        <v>87</v>
      </c>
      <c r="C4" s="92" t="s">
        <v>88</v>
      </c>
      <c r="D4" s="93" t="s">
        <v>89</v>
      </c>
      <c r="E4" s="92" t="s">
        <v>90</v>
      </c>
      <c r="F4" s="93" t="s">
        <v>95</v>
      </c>
      <c r="G4" s="92" t="s">
        <v>97</v>
      </c>
      <c r="H4" s="93" t="s">
        <v>96</v>
      </c>
      <c r="I4" s="94" t="s">
        <v>98</v>
      </c>
      <c r="J4" s="25" t="s">
        <v>87</v>
      </c>
      <c r="K4" s="85" t="s">
        <v>88</v>
      </c>
      <c r="L4" s="26" t="s">
        <v>89</v>
      </c>
      <c r="M4" s="85" t="s">
        <v>90</v>
      </c>
      <c r="N4" s="26" t="s">
        <v>95</v>
      </c>
      <c r="O4" s="85" t="s">
        <v>97</v>
      </c>
      <c r="P4" s="26" t="s">
        <v>96</v>
      </c>
      <c r="Q4" s="86" t="s">
        <v>98</v>
      </c>
      <c r="R4" s="95" t="s">
        <v>87</v>
      </c>
      <c r="S4" s="96" t="s">
        <v>88</v>
      </c>
      <c r="T4" s="97" t="s">
        <v>89</v>
      </c>
      <c r="U4" s="96" t="s">
        <v>90</v>
      </c>
      <c r="V4" s="97" t="s">
        <v>95</v>
      </c>
      <c r="W4" s="96" t="s">
        <v>97</v>
      </c>
      <c r="X4" s="97" t="s">
        <v>96</v>
      </c>
      <c r="Y4" s="98" t="s">
        <v>98</v>
      </c>
      <c r="Z4" s="87" t="s">
        <v>87</v>
      </c>
      <c r="AA4" s="88" t="s">
        <v>88</v>
      </c>
      <c r="AB4" s="89" t="s">
        <v>89</v>
      </c>
      <c r="AC4" s="88" t="s">
        <v>90</v>
      </c>
      <c r="AD4" s="89" t="s">
        <v>95</v>
      </c>
      <c r="AE4" s="88" t="s">
        <v>97</v>
      </c>
      <c r="AF4" s="89" t="s">
        <v>96</v>
      </c>
      <c r="AG4" s="90" t="s">
        <v>98</v>
      </c>
      <c r="AH4" s="99" t="s">
        <v>87</v>
      </c>
      <c r="AI4" s="100" t="s">
        <v>89</v>
      </c>
      <c r="AJ4" s="99" t="s">
        <v>95</v>
      </c>
      <c r="AK4" s="100" t="s">
        <v>96</v>
      </c>
    </row>
    <row r="5" spans="2:37">
      <c r="B5" s="193">
        <v>9</v>
      </c>
      <c r="C5" s="194">
        <f>IFERROR((100/$AH5)*B5/100,"")</f>
        <v>0.140625</v>
      </c>
      <c r="D5" s="195">
        <v>14</v>
      </c>
      <c r="E5" s="196">
        <f>IFERROR((100/$AI5)*D5/100,"")</f>
        <v>0.25</v>
      </c>
      <c r="F5" s="195">
        <v>3</v>
      </c>
      <c r="G5" s="196">
        <f>IFERROR((100/$AJ5)*F5/100,"")</f>
        <v>8.5714285714285715E-2</v>
      </c>
      <c r="H5" s="195">
        <v>0</v>
      </c>
      <c r="I5" s="196" t="str">
        <f>IFERROR((100/$AK5)*H5/100,"")</f>
        <v/>
      </c>
      <c r="J5" s="193">
        <v>20</v>
      </c>
      <c r="K5" s="197">
        <f>IFERROR((100/$AH5)*J5/100,"")</f>
        <v>0.3125</v>
      </c>
      <c r="L5" s="198">
        <v>15</v>
      </c>
      <c r="M5" s="199">
        <f>IFERROR((100/$AI5)*L5/100,"")</f>
        <v>0.2678571428571429</v>
      </c>
      <c r="N5" s="198">
        <v>5</v>
      </c>
      <c r="O5" s="199">
        <f>IFERROR((100/$AJ5)*N5/100,"")</f>
        <v>0.14285714285714288</v>
      </c>
      <c r="P5" s="198">
        <v>0</v>
      </c>
      <c r="Q5" s="199" t="str">
        <f>IFERROR((100/$AK5)*P5/100,"")</f>
        <v/>
      </c>
      <c r="R5" s="193">
        <v>0</v>
      </c>
      <c r="S5" s="200">
        <f>IFERROR((100/$AH5)*R5/100,"")</f>
        <v>0</v>
      </c>
      <c r="T5" s="198">
        <v>0</v>
      </c>
      <c r="U5" s="201">
        <f>IFERROR((100/$AI5)*T5/100,"")</f>
        <v>0</v>
      </c>
      <c r="V5" s="198">
        <v>0</v>
      </c>
      <c r="W5" s="201">
        <f>IFERROR((100/$AJ5)*V5/100,"")</f>
        <v>0</v>
      </c>
      <c r="X5" s="198">
        <v>0</v>
      </c>
      <c r="Y5" s="201" t="str">
        <f>IFERROR((100/$AK5)*X5/100,"")</f>
        <v/>
      </c>
      <c r="Z5" s="193">
        <v>35</v>
      </c>
      <c r="AA5" s="202">
        <f>IFERROR((100/$AH5)*Z5/100,"")</f>
        <v>0.546875</v>
      </c>
      <c r="AB5" s="198">
        <v>27</v>
      </c>
      <c r="AC5" s="203">
        <f>IFERROR((100/$AI5)*AB5/100,"")</f>
        <v>0.48214285714285715</v>
      </c>
      <c r="AD5" s="198">
        <v>27</v>
      </c>
      <c r="AE5" s="203">
        <f>IFERROR((100/$AJ5)*AD5/100,"")</f>
        <v>0.77142857142857135</v>
      </c>
      <c r="AF5" s="198">
        <v>0</v>
      </c>
      <c r="AG5" s="203" t="str">
        <f>IFERROR((100/$AK5)*AF5/100,"")</f>
        <v/>
      </c>
      <c r="AH5" s="204">
        <f>'1.1'!B5</f>
        <v>64</v>
      </c>
      <c r="AI5" s="205">
        <f>'1.1'!E5</f>
        <v>56</v>
      </c>
      <c r="AJ5" s="205">
        <f>'1.1'!H5</f>
        <v>35</v>
      </c>
      <c r="AK5" s="206">
        <f>'1.1'!K5</f>
        <v>0</v>
      </c>
    </row>
    <row r="8" spans="2:37">
      <c r="B8" s="11" t="s">
        <v>57</v>
      </c>
      <c r="C8" s="10" t="s">
        <v>58</v>
      </c>
      <c r="D8" t="s">
        <v>59</v>
      </c>
    </row>
    <row r="20" spans="1:1">
      <c r="A20" t="s">
        <v>61</v>
      </c>
    </row>
  </sheetData>
  <sheetProtection password="CB18" sheet="1" objects="1" scenarios="1" selectLockedCells="1" pivotTables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2:Q20"/>
  <sheetViews>
    <sheetView workbookViewId="0">
      <selection activeCell="M5" sqref="M5"/>
    </sheetView>
  </sheetViews>
  <sheetFormatPr defaultRowHeight="15"/>
  <cols>
    <col min="1" max="1" width="20.7109375" customWidth="1"/>
  </cols>
  <sheetData>
    <row r="2" spans="2:17" ht="15.75" thickBot="1"/>
    <row r="3" spans="2:17" ht="15.75" thickBot="1">
      <c r="B3" s="299" t="s">
        <v>9</v>
      </c>
      <c r="C3" s="300"/>
      <c r="D3" s="300"/>
      <c r="E3" s="301"/>
      <c r="F3" s="302" t="s">
        <v>10</v>
      </c>
      <c r="G3" s="303"/>
      <c r="H3" s="303"/>
      <c r="I3" s="304"/>
      <c r="J3" s="305" t="s">
        <v>11</v>
      </c>
      <c r="K3" s="306"/>
      <c r="L3" s="306"/>
      <c r="M3" s="307"/>
      <c r="N3" s="294" t="s">
        <v>0</v>
      </c>
      <c r="O3" s="295"/>
      <c r="P3" s="295"/>
      <c r="Q3" s="296"/>
    </row>
    <row r="4" spans="2:17" ht="30.75" thickBot="1">
      <c r="B4" s="101" t="s">
        <v>87</v>
      </c>
      <c r="C4" s="102" t="s">
        <v>89</v>
      </c>
      <c r="D4" s="102" t="s">
        <v>95</v>
      </c>
      <c r="E4" s="286" t="s">
        <v>96</v>
      </c>
      <c r="F4" s="1" t="s">
        <v>87</v>
      </c>
      <c r="G4" s="2" t="s">
        <v>89</v>
      </c>
      <c r="H4" s="2" t="s">
        <v>95</v>
      </c>
      <c r="I4" s="3" t="s">
        <v>96</v>
      </c>
      <c r="J4" s="101" t="s">
        <v>87</v>
      </c>
      <c r="K4" s="102" t="s">
        <v>89</v>
      </c>
      <c r="L4" s="102" t="s">
        <v>95</v>
      </c>
      <c r="M4" s="286" t="s">
        <v>96</v>
      </c>
      <c r="N4" s="101" t="s">
        <v>87</v>
      </c>
      <c r="O4" s="102" t="s">
        <v>89</v>
      </c>
      <c r="P4" s="102" t="s">
        <v>95</v>
      </c>
      <c r="Q4" s="286" t="s">
        <v>96</v>
      </c>
    </row>
    <row r="5" spans="2:17" ht="15.75" thickBot="1">
      <c r="B5" s="290">
        <v>29</v>
      </c>
      <c r="C5" s="291">
        <v>27</v>
      </c>
      <c r="D5" s="291">
        <v>27</v>
      </c>
      <c r="E5" s="292">
        <v>0</v>
      </c>
      <c r="F5" s="290">
        <v>0</v>
      </c>
      <c r="G5" s="291">
        <v>0</v>
      </c>
      <c r="H5" s="291">
        <v>1</v>
      </c>
      <c r="I5" s="292">
        <v>0</v>
      </c>
      <c r="J5" s="290">
        <v>35</v>
      </c>
      <c r="K5" s="291">
        <v>29</v>
      </c>
      <c r="L5" s="291">
        <v>7</v>
      </c>
      <c r="M5" s="292">
        <v>0</v>
      </c>
      <c r="N5" s="287">
        <f>B5+F5+J5</f>
        <v>64</v>
      </c>
      <c r="O5" s="288">
        <f>C5+G5+K5</f>
        <v>56</v>
      </c>
      <c r="P5" s="288">
        <f>D5+H5+L5</f>
        <v>35</v>
      </c>
      <c r="Q5" s="289">
        <f>E5+I5+M5</f>
        <v>0</v>
      </c>
    </row>
    <row r="7" spans="2:17">
      <c r="C7" s="11" t="s">
        <v>57</v>
      </c>
      <c r="D7" s="10" t="s">
        <v>58</v>
      </c>
      <c r="E7" t="s">
        <v>59</v>
      </c>
    </row>
    <row r="10" spans="2:17" ht="18.75">
      <c r="B10" s="298" t="s">
        <v>101</v>
      </c>
      <c r="C10" s="298"/>
      <c r="D10" s="298"/>
      <c r="E10" s="298"/>
      <c r="F10" s="308" t="str">
        <f>IF('1.3'!N5='1.1'!B5,"ПРОЙДЕНА"," ")</f>
        <v>ПРОЙДЕНА</v>
      </c>
      <c r="G10" s="308"/>
      <c r="H10" s="297" t="str">
        <f>IF('1.3'!N5='1.1'!B5," ","ДАННЫЕ РАСХОДЯТСЯ!")</f>
        <v xml:space="preserve"> </v>
      </c>
      <c r="I10" s="297"/>
      <c r="J10" s="297"/>
    </row>
    <row r="11" spans="2:17" ht="18.75">
      <c r="B11" s="298" t="s">
        <v>102</v>
      </c>
      <c r="C11" s="298"/>
      <c r="D11" s="298"/>
      <c r="E11" s="298"/>
      <c r="F11" s="308" t="str">
        <f>IF('1.3'!O5='1.1'!E5,"ПРОЙДЕНА"," ")</f>
        <v>ПРОЙДЕНА</v>
      </c>
      <c r="G11" s="308"/>
      <c r="H11" s="297" t="str">
        <f>IF('1.3'!O5='1.1'!E5," ","ДАННЫЕ РАСХОДЯТСЯ!")</f>
        <v xml:space="preserve"> </v>
      </c>
      <c r="I11" s="297"/>
      <c r="J11" s="297"/>
    </row>
    <row r="12" spans="2:17" ht="18.75">
      <c r="B12" s="298" t="s">
        <v>103</v>
      </c>
      <c r="C12" s="298"/>
      <c r="D12" s="298"/>
      <c r="E12" s="298"/>
      <c r="F12" s="308" t="str">
        <f>IF('1.3'!P5='1.1'!H5,"ПРОЙДЕНА"," ")</f>
        <v>ПРОЙДЕНА</v>
      </c>
      <c r="G12" s="308"/>
      <c r="H12" s="297" t="str">
        <f>IF('1.3'!P5='1.1'!H5," ","ДАННЫЕ РАСХОДЯТСЯ!")</f>
        <v xml:space="preserve"> </v>
      </c>
      <c r="I12" s="297"/>
      <c r="J12" s="297"/>
    </row>
    <row r="13" spans="2:17" ht="18.75">
      <c r="B13" s="298" t="s">
        <v>100</v>
      </c>
      <c r="C13" s="298"/>
      <c r="D13" s="298"/>
      <c r="E13" s="298"/>
      <c r="F13" s="308" t="str">
        <f>IF('1.3'!Q5='1.1'!K5,"ПРОЙДЕНА"," ")</f>
        <v>ПРОЙДЕНА</v>
      </c>
      <c r="G13" s="308"/>
      <c r="H13" s="297" t="str">
        <f>IF('1.3'!Q5='1.1'!K5," ","ДАННЫЕ РАСХОДЯТСЯ!")</f>
        <v/>
      </c>
      <c r="I13" s="297"/>
      <c r="J13" s="297"/>
    </row>
    <row r="16" spans="2:17" ht="15" customHeight="1"/>
    <row r="17" spans="1:1" ht="15" customHeight="1"/>
    <row r="20" spans="1:1">
      <c r="A20" t="s">
        <v>62</v>
      </c>
    </row>
  </sheetData>
  <sheetProtection password="CB18" sheet="1" objects="1" scenarios="1" selectLockedCells="1" pivotTables="0"/>
  <mergeCells count="16">
    <mergeCell ref="H13:J13"/>
    <mergeCell ref="B3:E3"/>
    <mergeCell ref="F3:I3"/>
    <mergeCell ref="J3:M3"/>
    <mergeCell ref="B11:E11"/>
    <mergeCell ref="B12:E12"/>
    <mergeCell ref="B13:E13"/>
    <mergeCell ref="F10:G10"/>
    <mergeCell ref="F11:G11"/>
    <mergeCell ref="F12:G12"/>
    <mergeCell ref="F13:G13"/>
    <mergeCell ref="N3:Q3"/>
    <mergeCell ref="H10:J10"/>
    <mergeCell ref="B10:E10"/>
    <mergeCell ref="H11:J11"/>
    <mergeCell ref="H12:J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2:AS20"/>
  <sheetViews>
    <sheetView topLeftCell="Z1" workbookViewId="0">
      <selection activeCell="AN5" sqref="AN5"/>
    </sheetView>
  </sheetViews>
  <sheetFormatPr defaultRowHeight="15"/>
  <cols>
    <col min="1" max="1" width="20.7109375" customWidth="1"/>
  </cols>
  <sheetData>
    <row r="2" spans="2:45" ht="15.75" thickBot="1"/>
    <row r="3" spans="2:45" ht="15.75" thickBot="1">
      <c r="B3" s="311" t="s">
        <v>12</v>
      </c>
      <c r="C3" s="312"/>
      <c r="D3" s="311"/>
      <c r="E3" s="312"/>
      <c r="F3" s="311"/>
      <c r="G3" s="312"/>
      <c r="H3" s="311"/>
      <c r="I3" s="312"/>
      <c r="J3" s="313" t="s">
        <v>13</v>
      </c>
      <c r="K3" s="314"/>
      <c r="L3" s="313"/>
      <c r="M3" s="314"/>
      <c r="N3" s="313"/>
      <c r="O3" s="314"/>
      <c r="P3" s="313"/>
      <c r="Q3" s="314"/>
      <c r="R3" s="315" t="s">
        <v>14</v>
      </c>
      <c r="S3" s="315"/>
      <c r="T3" s="315"/>
      <c r="U3" s="315"/>
      <c r="V3" s="315"/>
      <c r="W3" s="315"/>
      <c r="X3" s="315"/>
      <c r="Y3" s="315"/>
      <c r="Z3" s="316" t="s">
        <v>15</v>
      </c>
      <c r="AA3" s="316"/>
      <c r="AB3" s="316"/>
      <c r="AC3" s="316"/>
      <c r="AD3" s="316"/>
      <c r="AE3" s="316"/>
      <c r="AF3" s="316"/>
      <c r="AG3" s="316"/>
      <c r="AH3" s="309" t="s">
        <v>16</v>
      </c>
      <c r="AI3" s="309"/>
      <c r="AJ3" s="309"/>
      <c r="AK3" s="309"/>
      <c r="AL3" s="309"/>
      <c r="AM3" s="309"/>
      <c r="AN3" s="309"/>
      <c r="AO3" s="309"/>
      <c r="AP3" s="310" t="s">
        <v>0</v>
      </c>
      <c r="AQ3" s="310"/>
      <c r="AR3" s="310"/>
      <c r="AS3" s="310"/>
    </row>
    <row r="4" spans="2:45" ht="30.75" thickBot="1">
      <c r="B4" s="108" t="s">
        <v>87</v>
      </c>
      <c r="C4" s="109" t="s">
        <v>88</v>
      </c>
      <c r="D4" s="110" t="s">
        <v>89</v>
      </c>
      <c r="E4" s="109" t="s">
        <v>90</v>
      </c>
      <c r="F4" s="110" t="s">
        <v>95</v>
      </c>
      <c r="G4" s="109" t="s">
        <v>97</v>
      </c>
      <c r="H4" s="110" t="s">
        <v>96</v>
      </c>
      <c r="I4" s="111" t="s">
        <v>98</v>
      </c>
      <c r="J4" s="113" t="s">
        <v>87</v>
      </c>
      <c r="K4" s="27" t="s">
        <v>88</v>
      </c>
      <c r="L4" s="114" t="s">
        <v>89</v>
      </c>
      <c r="M4" s="27" t="s">
        <v>90</v>
      </c>
      <c r="N4" s="114" t="s">
        <v>95</v>
      </c>
      <c r="O4" s="27" t="s">
        <v>97</v>
      </c>
      <c r="P4" s="114" t="s">
        <v>96</v>
      </c>
      <c r="Q4" s="28" t="s">
        <v>98</v>
      </c>
      <c r="R4" s="122" t="s">
        <v>87</v>
      </c>
      <c r="S4" s="123" t="s">
        <v>88</v>
      </c>
      <c r="T4" s="124" t="s">
        <v>89</v>
      </c>
      <c r="U4" s="123" t="s">
        <v>90</v>
      </c>
      <c r="V4" s="124" t="s">
        <v>95</v>
      </c>
      <c r="W4" s="123" t="s">
        <v>97</v>
      </c>
      <c r="X4" s="124" t="s">
        <v>96</v>
      </c>
      <c r="Y4" s="125" t="s">
        <v>98</v>
      </c>
      <c r="Z4" s="117" t="s">
        <v>87</v>
      </c>
      <c r="AA4" s="118" t="s">
        <v>88</v>
      </c>
      <c r="AB4" s="119" t="s">
        <v>89</v>
      </c>
      <c r="AC4" s="118" t="s">
        <v>90</v>
      </c>
      <c r="AD4" s="119" t="s">
        <v>95</v>
      </c>
      <c r="AE4" s="118" t="s">
        <v>97</v>
      </c>
      <c r="AF4" s="119" t="s">
        <v>96</v>
      </c>
      <c r="AG4" s="120" t="s">
        <v>98</v>
      </c>
      <c r="AH4" s="115" t="s">
        <v>87</v>
      </c>
      <c r="AI4" s="104" t="s">
        <v>88</v>
      </c>
      <c r="AJ4" s="116" t="s">
        <v>89</v>
      </c>
      <c r="AK4" s="104" t="s">
        <v>90</v>
      </c>
      <c r="AL4" s="116" t="s">
        <v>95</v>
      </c>
      <c r="AM4" s="104" t="s">
        <v>97</v>
      </c>
      <c r="AN4" s="116" t="s">
        <v>96</v>
      </c>
      <c r="AO4" s="106" t="s">
        <v>98</v>
      </c>
      <c r="AP4" s="32" t="s">
        <v>87</v>
      </c>
      <c r="AQ4" s="33" t="s">
        <v>89</v>
      </c>
      <c r="AR4" s="33" t="s">
        <v>95</v>
      </c>
      <c r="AS4" s="33" t="s">
        <v>96</v>
      </c>
    </row>
    <row r="5" spans="2:45" ht="15.75" thickBot="1">
      <c r="B5" s="29">
        <v>61</v>
      </c>
      <c r="C5" s="112">
        <f>IFERROR((100/$AP5)*B5/100,"")</f>
        <v>0.953125</v>
      </c>
      <c r="D5" s="31">
        <v>41</v>
      </c>
      <c r="E5" s="112">
        <f>IFERROR((100/$AQ5)*D5/100,"")</f>
        <v>0.73214285714285721</v>
      </c>
      <c r="F5" s="31">
        <v>28</v>
      </c>
      <c r="G5" s="112">
        <f>IFERROR((100/$AR5)*F5/100,"")</f>
        <v>0.8</v>
      </c>
      <c r="H5" s="31">
        <v>0</v>
      </c>
      <c r="I5" s="112" t="str">
        <f>IFERROR((100/$AS5)*H5/100,"")</f>
        <v/>
      </c>
      <c r="J5" s="29">
        <v>3</v>
      </c>
      <c r="K5" s="30">
        <f>IFERROR((100/$AP5)*J5/100,"")</f>
        <v>4.6875E-2</v>
      </c>
      <c r="L5" s="31">
        <v>2</v>
      </c>
      <c r="M5" s="30">
        <f>IFERROR((100/$AQ5)*L5/100,"")</f>
        <v>3.5714285714285719E-2</v>
      </c>
      <c r="N5" s="31">
        <v>4</v>
      </c>
      <c r="O5" s="30">
        <f>IFERROR((100/$AR5)*N5/100,"")</f>
        <v>0.11428571428571428</v>
      </c>
      <c r="P5" s="31">
        <v>0</v>
      </c>
      <c r="Q5" s="30" t="str">
        <f>IFERROR((100/$AS5)*P5/100,"")</f>
        <v/>
      </c>
      <c r="R5" s="29">
        <v>0</v>
      </c>
      <c r="S5" s="126">
        <f>IFERROR((100/$AP5)*R5/100,"")</f>
        <v>0</v>
      </c>
      <c r="T5" s="31">
        <v>0</v>
      </c>
      <c r="U5" s="126">
        <f>IFERROR((100/$AQ5)*T5/100,"")</f>
        <v>0</v>
      </c>
      <c r="V5" s="31">
        <v>0</v>
      </c>
      <c r="W5" s="126">
        <f>IFERROR((100/$AR5)*V5/100,"")</f>
        <v>0</v>
      </c>
      <c r="X5" s="31">
        <v>0</v>
      </c>
      <c r="Y5" s="126" t="str">
        <f>IFERROR((100/$AS5)*X5/100,"")</f>
        <v/>
      </c>
      <c r="Z5" s="29">
        <v>0</v>
      </c>
      <c r="AA5" s="121">
        <f>IFERROR((100/$AP5)*Z5/100,"")</f>
        <v>0</v>
      </c>
      <c r="AB5" s="31">
        <v>0</v>
      </c>
      <c r="AC5" s="121">
        <f>IFERROR((100/$AQ5)*AB5/100,"")</f>
        <v>0</v>
      </c>
      <c r="AD5" s="31">
        <v>0</v>
      </c>
      <c r="AE5" s="121">
        <f>IFERROR((100/$AR5)*AD5/100,"")</f>
        <v>0</v>
      </c>
      <c r="AF5" s="31">
        <v>0</v>
      </c>
      <c r="AG5" s="121" t="str">
        <f>IFERROR((100/$AS5)*AF5/100,"")</f>
        <v/>
      </c>
      <c r="AH5" s="29">
        <v>11</v>
      </c>
      <c r="AI5" s="107">
        <f>IFERROR((100/$AP5)*AH5/100,"")</f>
        <v>0.171875</v>
      </c>
      <c r="AJ5" s="31">
        <v>13</v>
      </c>
      <c r="AK5" s="107">
        <f>IFERROR((100/$AQ5)*AJ5/100,"")</f>
        <v>0.23214285714285715</v>
      </c>
      <c r="AL5" s="31">
        <v>3</v>
      </c>
      <c r="AM5" s="107">
        <f>IFERROR((100/$AR5)*AL5/100,"")</f>
        <v>8.5714285714285715E-2</v>
      </c>
      <c r="AN5" s="31">
        <v>0</v>
      </c>
      <c r="AO5" s="107" t="str">
        <f>IFERROR((100/$AS5)*AN5/100,"")</f>
        <v/>
      </c>
      <c r="AP5" s="165">
        <f>'1.1'!B5</f>
        <v>64</v>
      </c>
      <c r="AQ5" s="166">
        <f>'1.1'!E5</f>
        <v>56</v>
      </c>
      <c r="AR5" s="166">
        <f>'1.1'!H5</f>
        <v>35</v>
      </c>
      <c r="AS5" s="167">
        <f>'1.1'!K5</f>
        <v>0</v>
      </c>
    </row>
    <row r="7" spans="2:45">
      <c r="C7" s="11" t="s">
        <v>57</v>
      </c>
      <c r="D7" s="10" t="s">
        <v>58</v>
      </c>
      <c r="E7" t="s">
        <v>59</v>
      </c>
    </row>
    <row r="20" spans="1:1">
      <c r="A20" t="s">
        <v>63</v>
      </c>
    </row>
  </sheetData>
  <sheetProtection password="CB18" sheet="1" objects="1" scenarios="1" selectLockedCells="1" pivotTables="0"/>
  <mergeCells count="6">
    <mergeCell ref="AH3:AO3"/>
    <mergeCell ref="AP3:AS3"/>
    <mergeCell ref="B3:I3"/>
    <mergeCell ref="J3:Q3"/>
    <mergeCell ref="R3:Y3"/>
    <mergeCell ref="Z3:A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2:I20"/>
  <sheetViews>
    <sheetView workbookViewId="0">
      <selection activeCell="B3" sqref="B3"/>
    </sheetView>
  </sheetViews>
  <sheetFormatPr defaultRowHeight="15"/>
  <cols>
    <col min="1" max="1" width="20.7109375" customWidth="1"/>
    <col min="2" max="2" width="13.85546875" customWidth="1"/>
    <col min="3" max="3" width="12.28515625" customWidth="1"/>
    <col min="4" max="4" width="11.85546875" customWidth="1"/>
    <col min="5" max="5" width="12.28515625" customWidth="1"/>
    <col min="6" max="6" width="11.85546875" customWidth="1"/>
    <col min="7" max="7" width="12.28515625" customWidth="1"/>
    <col min="8" max="8" width="11.85546875" customWidth="1"/>
    <col min="9" max="9" width="12.28515625" customWidth="1"/>
    <col min="10" max="10" width="11.85546875" customWidth="1"/>
  </cols>
  <sheetData>
    <row r="2" spans="2:9">
      <c r="B2" s="231"/>
    </row>
    <row r="3" spans="2:9" ht="28.5" customHeight="1" thickBot="1">
      <c r="B3" s="293">
        <v>23114</v>
      </c>
      <c r="C3" s="261"/>
      <c r="D3" s="262"/>
      <c r="E3" s="262"/>
      <c r="F3" s="263"/>
      <c r="G3" s="263"/>
      <c r="H3" s="264"/>
      <c r="I3" s="265"/>
    </row>
    <row r="4" spans="2:9">
      <c r="B4" s="223" t="s">
        <v>87</v>
      </c>
      <c r="C4" s="223"/>
      <c r="D4" s="224" t="s">
        <v>89</v>
      </c>
      <c r="E4" s="224"/>
      <c r="F4" s="225" t="s">
        <v>95</v>
      </c>
      <c r="G4" s="225"/>
      <c r="H4" s="222" t="s">
        <v>96</v>
      </c>
      <c r="I4" s="222"/>
    </row>
    <row r="5" spans="2:9" ht="30.75" thickBot="1">
      <c r="B5" s="127" t="s">
        <v>17</v>
      </c>
      <c r="C5" s="128" t="s">
        <v>18</v>
      </c>
      <c r="D5" s="4" t="s">
        <v>17</v>
      </c>
      <c r="E5" s="5" t="s">
        <v>18</v>
      </c>
      <c r="F5" s="6" t="s">
        <v>17</v>
      </c>
      <c r="G5" s="7" t="s">
        <v>18</v>
      </c>
      <c r="H5" s="8" t="s">
        <v>17</v>
      </c>
      <c r="I5" s="9" t="s">
        <v>18</v>
      </c>
    </row>
    <row r="6" spans="2:9">
      <c r="B6" s="226">
        <f>'1.1'!B5-'2.3'!B5-'2.3'!B6</f>
        <v>61</v>
      </c>
      <c r="C6" s="227">
        <f>IFERROR((10000/$B$3)*B6,"")</f>
        <v>26.390931902742924</v>
      </c>
      <c r="D6" s="228">
        <f>'1.1'!E5-'2.3'!D5-'2.3'!D6</f>
        <v>52</v>
      </c>
      <c r="E6" s="227">
        <f>IFERROR((10000/$B$3)*D6,"")</f>
        <v>22.497187851518561</v>
      </c>
      <c r="F6" s="229">
        <f>'1.1'!H5-'2.3'!F5-'2.3'!F6</f>
        <v>29</v>
      </c>
      <c r="G6" s="227">
        <f>IFERROR((10000/$B$3)*F6,"")</f>
        <v>12.546508609500735</v>
      </c>
      <c r="H6" s="230">
        <f>'1.1'!K5-'2.3'!H5-'2.3'!H6</f>
        <v>0</v>
      </c>
      <c r="I6" s="227">
        <f>IFERROR((10000/$B$3)*H6,"")</f>
        <v>0</v>
      </c>
    </row>
    <row r="8" spans="2:9">
      <c r="C8" s="11" t="s">
        <v>57</v>
      </c>
      <c r="D8" s="10" t="s">
        <v>58</v>
      </c>
      <c r="E8" t="s">
        <v>59</v>
      </c>
    </row>
    <row r="20" spans="1:1">
      <c r="A20" t="s">
        <v>64</v>
      </c>
    </row>
  </sheetData>
  <sheetProtection password="CB18" sheet="1" objects="1" scenarios="1" selectLockedCells="1" pivotTables="0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R20"/>
  <sheetViews>
    <sheetView workbookViewId="0">
      <selection activeCell="H5" sqref="H5"/>
    </sheetView>
  </sheetViews>
  <sheetFormatPr defaultRowHeight="15"/>
  <cols>
    <col min="1" max="1" width="20.7109375" customWidth="1"/>
    <col min="2" max="2" width="17.7109375" customWidth="1"/>
    <col min="3" max="3" width="9.7109375" customWidth="1"/>
    <col min="4" max="4" width="17.7109375" customWidth="1"/>
    <col min="5" max="5" width="9.7109375" customWidth="1"/>
    <col min="6" max="6" width="17.7109375" customWidth="1"/>
    <col min="7" max="7" width="9.7109375" customWidth="1"/>
    <col min="8" max="8" width="17.7109375" customWidth="1"/>
    <col min="9" max="9" width="9.7109375" customWidth="1"/>
    <col min="10" max="10" width="12.42578125" customWidth="1"/>
  </cols>
  <sheetData>
    <row r="1" spans="1:18" ht="15" customHeight="1"/>
    <row r="2" spans="1:18" ht="15.75" thickBot="1"/>
    <row r="3" spans="1:18" ht="15" customHeight="1">
      <c r="B3" s="318" t="s">
        <v>87</v>
      </c>
      <c r="C3" s="319"/>
      <c r="D3" s="320" t="s">
        <v>89</v>
      </c>
      <c r="E3" s="321"/>
      <c r="F3" s="322" t="s">
        <v>95</v>
      </c>
      <c r="G3" s="323"/>
      <c r="H3" s="324" t="s">
        <v>96</v>
      </c>
      <c r="I3" s="325"/>
    </row>
    <row r="4" spans="1:18" ht="60" customHeight="1" thickBot="1">
      <c r="B4" s="129" t="s">
        <v>81</v>
      </c>
      <c r="C4" s="130" t="s">
        <v>80</v>
      </c>
      <c r="D4" s="37" t="s">
        <v>81</v>
      </c>
      <c r="E4" s="38" t="s">
        <v>80</v>
      </c>
      <c r="F4" s="39" t="s">
        <v>81</v>
      </c>
      <c r="G4" s="40" t="s">
        <v>80</v>
      </c>
      <c r="H4" s="41" t="s">
        <v>81</v>
      </c>
      <c r="I4" s="42" t="s">
        <v>80</v>
      </c>
    </row>
    <row r="5" spans="1:18">
      <c r="B5" s="43">
        <v>3</v>
      </c>
      <c r="C5" s="174">
        <f>IFERROR((100/'1.1'!B5)*B5/100,"")</f>
        <v>4.6875E-2</v>
      </c>
      <c r="D5" s="43">
        <v>4</v>
      </c>
      <c r="E5" s="175">
        <f>IFERROR((100/'1.1'!E5)*D5/100,"")</f>
        <v>7.1428571428571438E-2</v>
      </c>
      <c r="F5" s="43">
        <v>6</v>
      </c>
      <c r="G5" s="177">
        <f>IFERROR((100/'1.1'!H5)*F5/100,"")</f>
        <v>0.17142857142857143</v>
      </c>
      <c r="H5" s="44">
        <v>0</v>
      </c>
      <c r="I5" s="176" t="str">
        <f>IFERROR((100/'1.1'!K5)*H5/100,"")</f>
        <v/>
      </c>
    </row>
    <row r="8" spans="1:18">
      <c r="B8" s="11" t="s">
        <v>57</v>
      </c>
      <c r="C8" s="10" t="s">
        <v>58</v>
      </c>
      <c r="D8" t="s">
        <v>59</v>
      </c>
    </row>
    <row r="10" spans="1:18" ht="15" customHeight="1">
      <c r="A10" s="13" t="s">
        <v>65</v>
      </c>
      <c r="B10" s="317" t="s">
        <v>83</v>
      </c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</row>
    <row r="11" spans="1:18"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</row>
    <row r="20" spans="1:1">
      <c r="A20" t="s">
        <v>66</v>
      </c>
    </row>
  </sheetData>
  <sheetProtection password="CB18" sheet="1" objects="1" scenarios="1" selectLockedCells="1" pivotTables="0"/>
  <mergeCells count="5">
    <mergeCell ref="B10:R11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2:R20"/>
  <sheetViews>
    <sheetView workbookViewId="0">
      <selection activeCell="H5" sqref="H5"/>
    </sheetView>
  </sheetViews>
  <sheetFormatPr defaultRowHeight="15"/>
  <cols>
    <col min="1" max="1" width="18.5703125" customWidth="1"/>
    <col min="2" max="2" width="17.7109375" customWidth="1"/>
    <col min="4" max="4" width="17.7109375" customWidth="1"/>
    <col min="6" max="6" width="17.7109375" customWidth="1"/>
    <col min="8" max="8" width="17.7109375" customWidth="1"/>
  </cols>
  <sheetData>
    <row r="2" spans="1:18" ht="15.75" thickBot="1"/>
    <row r="3" spans="1:18">
      <c r="B3" s="326" t="s">
        <v>87</v>
      </c>
      <c r="C3" s="326"/>
      <c r="D3" s="327" t="s">
        <v>89</v>
      </c>
      <c r="E3" s="327"/>
      <c r="F3" s="328" t="s">
        <v>95</v>
      </c>
      <c r="G3" s="328"/>
      <c r="H3" s="329" t="s">
        <v>96</v>
      </c>
      <c r="I3" s="329"/>
    </row>
    <row r="4" spans="1:18" ht="65.25" customHeight="1" thickBot="1">
      <c r="B4" s="129" t="s">
        <v>82</v>
      </c>
      <c r="C4" s="130" t="s">
        <v>80</v>
      </c>
      <c r="D4" s="37" t="s">
        <v>82</v>
      </c>
      <c r="E4" s="38" t="s">
        <v>80</v>
      </c>
      <c r="F4" s="39" t="s">
        <v>82</v>
      </c>
      <c r="G4" s="40" t="s">
        <v>80</v>
      </c>
      <c r="H4" s="41" t="s">
        <v>82</v>
      </c>
      <c r="I4" s="42" t="s">
        <v>80</v>
      </c>
    </row>
    <row r="5" spans="1:18">
      <c r="B5" s="43">
        <v>0</v>
      </c>
      <c r="C5" s="174">
        <f>IFERROR((100/'1.1'!B5)*B5/100,"")</f>
        <v>0</v>
      </c>
      <c r="D5" s="43">
        <v>0</v>
      </c>
      <c r="E5" s="175">
        <f>IFERROR((100/'1.1'!E5)*D5/100,"")</f>
        <v>0</v>
      </c>
      <c r="F5" s="43">
        <v>1</v>
      </c>
      <c r="G5" s="177">
        <f>IFERROR((100/'1.1'!H5)*F5/100,"")</f>
        <v>2.8571428571428571E-2</v>
      </c>
      <c r="H5" s="44">
        <v>0</v>
      </c>
      <c r="I5" s="176" t="str">
        <f>IFERROR((100/'1.1'!K5)*H5/100,"")</f>
        <v/>
      </c>
    </row>
    <row r="8" spans="1:18">
      <c r="C8" s="11" t="s">
        <v>57</v>
      </c>
      <c r="D8" s="10" t="s">
        <v>58</v>
      </c>
      <c r="E8" t="s">
        <v>59</v>
      </c>
    </row>
    <row r="10" spans="1:18">
      <c r="A10" s="13" t="s">
        <v>65</v>
      </c>
      <c r="B10" s="317" t="s">
        <v>84</v>
      </c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</row>
    <row r="11" spans="1:18"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</row>
    <row r="20" spans="1:1">
      <c r="A20" t="s">
        <v>66</v>
      </c>
    </row>
  </sheetData>
  <sheetProtection password="CB18" sheet="1" objects="1" scenarios="1" selectLockedCells="1" pivotTables="0"/>
  <mergeCells count="5">
    <mergeCell ref="B3:C3"/>
    <mergeCell ref="D3:E3"/>
    <mergeCell ref="F3:G3"/>
    <mergeCell ref="H3:I3"/>
    <mergeCell ref="B10:R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AS20"/>
  <sheetViews>
    <sheetView workbookViewId="0">
      <selection activeCell="AD4" sqref="AD4"/>
    </sheetView>
  </sheetViews>
  <sheetFormatPr defaultRowHeight="15"/>
  <cols>
    <col min="1" max="1" width="20.7109375" customWidth="1"/>
  </cols>
  <sheetData>
    <row r="1" spans="1:45" ht="15" customHeight="1" thickBot="1"/>
    <row r="2" spans="1:45">
      <c r="B2" s="333" t="s">
        <v>19</v>
      </c>
      <c r="C2" s="334"/>
      <c r="D2" s="334"/>
      <c r="E2" s="334"/>
      <c r="F2" s="334"/>
      <c r="G2" s="334"/>
      <c r="H2" s="334"/>
      <c r="I2" s="335"/>
      <c r="J2" s="336" t="s">
        <v>20</v>
      </c>
      <c r="K2" s="337"/>
      <c r="L2" s="337"/>
      <c r="M2" s="337"/>
      <c r="N2" s="337"/>
      <c r="O2" s="337"/>
      <c r="P2" s="337"/>
      <c r="Q2" s="338"/>
      <c r="R2" s="339" t="s">
        <v>21</v>
      </c>
      <c r="S2" s="340"/>
      <c r="T2" s="340"/>
      <c r="U2" s="340"/>
      <c r="V2" s="340"/>
      <c r="W2" s="340"/>
      <c r="X2" s="340"/>
      <c r="Y2" s="341"/>
      <c r="Z2" s="342" t="s">
        <v>22</v>
      </c>
      <c r="AA2" s="343"/>
      <c r="AB2" s="343"/>
      <c r="AC2" s="343"/>
      <c r="AD2" s="343"/>
      <c r="AE2" s="343"/>
      <c r="AF2" s="343"/>
      <c r="AG2" s="344"/>
      <c r="AH2" s="345" t="s">
        <v>23</v>
      </c>
      <c r="AI2" s="346"/>
      <c r="AJ2" s="346"/>
      <c r="AK2" s="346"/>
      <c r="AL2" s="346"/>
      <c r="AM2" s="346"/>
      <c r="AN2" s="346"/>
      <c r="AO2" s="347"/>
      <c r="AP2" s="330" t="s">
        <v>0</v>
      </c>
      <c r="AQ2" s="331"/>
      <c r="AR2" s="331"/>
      <c r="AS2" s="332"/>
    </row>
    <row r="3" spans="1:45" ht="30.75" thickBot="1">
      <c r="B3" s="132" t="s">
        <v>87</v>
      </c>
      <c r="C3" s="133" t="s">
        <v>88</v>
      </c>
      <c r="D3" s="132" t="s">
        <v>89</v>
      </c>
      <c r="E3" s="133" t="s">
        <v>90</v>
      </c>
      <c r="F3" s="132" t="s">
        <v>95</v>
      </c>
      <c r="G3" s="232" t="s">
        <v>97</v>
      </c>
      <c r="H3" s="134" t="s">
        <v>96</v>
      </c>
      <c r="I3" s="232" t="s">
        <v>98</v>
      </c>
      <c r="J3" s="63" t="s">
        <v>87</v>
      </c>
      <c r="K3" s="47" t="s">
        <v>88</v>
      </c>
      <c r="L3" s="64" t="s">
        <v>89</v>
      </c>
      <c r="M3" s="47" t="s">
        <v>90</v>
      </c>
      <c r="N3" s="84" t="s">
        <v>95</v>
      </c>
      <c r="O3" s="47" t="s">
        <v>97</v>
      </c>
      <c r="P3" s="64" t="s">
        <v>96</v>
      </c>
      <c r="Q3" s="47" t="s">
        <v>98</v>
      </c>
      <c r="R3" s="65" t="s">
        <v>87</v>
      </c>
      <c r="S3" s="49" t="s">
        <v>88</v>
      </c>
      <c r="T3" s="65" t="s">
        <v>89</v>
      </c>
      <c r="U3" s="49" t="s">
        <v>90</v>
      </c>
      <c r="V3" s="65" t="s">
        <v>95</v>
      </c>
      <c r="W3" s="233" t="s">
        <v>97</v>
      </c>
      <c r="X3" s="66" t="s">
        <v>96</v>
      </c>
      <c r="Y3" s="234" t="s">
        <v>98</v>
      </c>
      <c r="Z3" s="83" t="s">
        <v>87</v>
      </c>
      <c r="AA3" s="45" t="s">
        <v>88</v>
      </c>
      <c r="AB3" s="83" t="s">
        <v>89</v>
      </c>
      <c r="AC3" s="45" t="s">
        <v>90</v>
      </c>
      <c r="AD3" s="83" t="s">
        <v>95</v>
      </c>
      <c r="AE3" s="235" t="s">
        <v>97</v>
      </c>
      <c r="AF3" s="62" t="s">
        <v>96</v>
      </c>
      <c r="AG3" s="236" t="s">
        <v>98</v>
      </c>
      <c r="AH3" s="140" t="s">
        <v>87</v>
      </c>
      <c r="AI3" s="141" t="s">
        <v>88</v>
      </c>
      <c r="AJ3" s="140" t="s">
        <v>89</v>
      </c>
      <c r="AK3" s="141" t="s">
        <v>90</v>
      </c>
      <c r="AL3" s="140" t="s">
        <v>95</v>
      </c>
      <c r="AM3" s="237" t="s">
        <v>97</v>
      </c>
      <c r="AN3" s="142" t="s">
        <v>96</v>
      </c>
      <c r="AO3" s="238" t="s">
        <v>98</v>
      </c>
      <c r="AP3" s="139" t="s">
        <v>87</v>
      </c>
      <c r="AQ3" s="144" t="s">
        <v>89</v>
      </c>
      <c r="AR3" s="144" t="s">
        <v>95</v>
      </c>
      <c r="AS3" s="145" t="s">
        <v>96</v>
      </c>
    </row>
    <row r="4" spans="1:45" ht="15.75" thickBot="1">
      <c r="B4" s="54">
        <v>3</v>
      </c>
      <c r="C4" s="135">
        <f>IFERROR(100/$AP4*B4/100,"")</f>
        <v>4.6875E-2</v>
      </c>
      <c r="D4" s="54">
        <v>10</v>
      </c>
      <c r="E4" s="135">
        <f>IFERROR(100/$AQ4*D4/100,"")</f>
        <v>0.17857142857142858</v>
      </c>
      <c r="F4" s="54">
        <v>5</v>
      </c>
      <c r="G4" s="135">
        <f>IFERROR(100/$AR4*F4/100,"")</f>
        <v>0.14285714285714288</v>
      </c>
      <c r="H4" s="56">
        <v>0</v>
      </c>
      <c r="I4" s="135" t="str">
        <f>IFERROR(100/$AS4*H4/100,"")</f>
        <v/>
      </c>
      <c r="J4" s="54">
        <v>22</v>
      </c>
      <c r="K4" s="138">
        <f>IFERROR(100/$AP4*J4/100,"")</f>
        <v>0.34375</v>
      </c>
      <c r="L4" s="57">
        <v>18</v>
      </c>
      <c r="M4" s="138">
        <f>IFERROR(100/$AQ4*L4/100,"")</f>
        <v>0.32142857142857145</v>
      </c>
      <c r="N4" s="54">
        <v>12</v>
      </c>
      <c r="O4" s="138">
        <f>IFERROR(100/$AR4*N4/100,"")</f>
        <v>0.34285714285714286</v>
      </c>
      <c r="P4" s="58">
        <v>0</v>
      </c>
      <c r="Q4" s="138" t="str">
        <f>IFERROR(100/$AS4*P4/100,"")</f>
        <v/>
      </c>
      <c r="R4" s="54">
        <v>27</v>
      </c>
      <c r="S4" s="131">
        <f>IFERROR(100/$AP4*R4/100,"")</f>
        <v>0.421875</v>
      </c>
      <c r="T4" s="54">
        <v>12</v>
      </c>
      <c r="U4" s="131">
        <f>IFERROR(100/$AQ4*T4/100,"")</f>
        <v>0.2142857142857143</v>
      </c>
      <c r="V4" s="54">
        <v>9</v>
      </c>
      <c r="W4" s="131">
        <f>IFERROR(100/$AR4*V4/100,"")</f>
        <v>0.25714285714285717</v>
      </c>
      <c r="X4" s="58">
        <v>0</v>
      </c>
      <c r="Y4" s="131" t="str">
        <f>IFERROR(100/$AS4*X4/100,"")</f>
        <v/>
      </c>
      <c r="Z4" s="54">
        <v>0</v>
      </c>
      <c r="AA4" s="55">
        <f>IFERROR(100/$AP4*Z4/100,"")</f>
        <v>0</v>
      </c>
      <c r="AB4" s="54">
        <v>1</v>
      </c>
      <c r="AC4" s="55">
        <f>IFERROR(100/$AQ4*AB4/100,"")</f>
        <v>1.785714285714286E-2</v>
      </c>
      <c r="AD4" s="54">
        <v>1</v>
      </c>
      <c r="AE4" s="55">
        <f>IFERROR(100/$AR4*AD4/100,"")</f>
        <v>2.8571428571428571E-2</v>
      </c>
      <c r="AF4" s="58">
        <v>0</v>
      </c>
      <c r="AG4" s="55" t="str">
        <f>IFERROR(100/$AS4*AF4/100,"")</f>
        <v/>
      </c>
      <c r="AH4" s="54">
        <v>12</v>
      </c>
      <c r="AI4" s="143">
        <f>IFERROR(100/$AP4*AH4/100,"")</f>
        <v>0.1875</v>
      </c>
      <c r="AJ4" s="54">
        <v>15</v>
      </c>
      <c r="AK4" s="143">
        <f>IFERROR(100/$AQ4*AJ4/100,"")</f>
        <v>0.2678571428571429</v>
      </c>
      <c r="AL4" s="54">
        <v>8</v>
      </c>
      <c r="AM4" s="143">
        <f>IFERROR(100/$AR4*AL4/100,"")</f>
        <v>0.22857142857142856</v>
      </c>
      <c r="AN4" s="58">
        <v>0</v>
      </c>
      <c r="AO4" s="143" t="str">
        <f>IFERROR(100/$AS4*AN4/100,"")</f>
        <v/>
      </c>
      <c r="AP4" s="59">
        <f>B4+J4+R4+Z4+AH4</f>
        <v>64</v>
      </c>
      <c r="AQ4" s="60">
        <f>D4+L4+T4+AB4+AJ4</f>
        <v>56</v>
      </c>
      <c r="AR4" s="60">
        <f>F4+N4+V4+AD4+AL4</f>
        <v>35</v>
      </c>
      <c r="AS4" s="61">
        <f>H4+P4+X4+AF4+AN4</f>
        <v>0</v>
      </c>
    </row>
    <row r="6" spans="1:45">
      <c r="A6" s="11" t="s">
        <v>57</v>
      </c>
      <c r="B6" s="10" t="s">
        <v>58</v>
      </c>
      <c r="C6" t="s">
        <v>59</v>
      </c>
    </row>
    <row r="10" spans="1:45" ht="18.75">
      <c r="B10" s="298" t="s">
        <v>101</v>
      </c>
      <c r="C10" s="298"/>
      <c r="D10" s="298"/>
      <c r="E10" s="298"/>
      <c r="F10" s="308" t="str">
        <f>IF('3.1'!AP$4='1.1'!B5,"ПРОЙДЕНА"," ")</f>
        <v>ПРОЙДЕНА</v>
      </c>
      <c r="G10" s="308"/>
      <c r="H10" s="297" t="str">
        <f>IF('3.1'!AP$4='1.1'!B5," ","ДАННЫЕ РАСХОДЯТСЯ!")</f>
        <v xml:space="preserve"> </v>
      </c>
      <c r="I10" s="297"/>
      <c r="J10" s="297"/>
    </row>
    <row r="11" spans="1:45" ht="18.75">
      <c r="B11" s="298" t="s">
        <v>102</v>
      </c>
      <c r="C11" s="298"/>
      <c r="D11" s="298"/>
      <c r="E11" s="298"/>
      <c r="F11" s="308" t="str">
        <f>IF('3.1'!AQ$4='1.1'!E5,"ПРОЙДЕНА"," ")</f>
        <v>ПРОЙДЕНА</v>
      </c>
      <c r="G11" s="308"/>
      <c r="H11" s="297" t="str">
        <f>IF('3.1'!AQ$4='1.1'!E5," ","ДАННЫЕ РАСХОДЯТСЯ!")</f>
        <v xml:space="preserve"> </v>
      </c>
      <c r="I11" s="297"/>
      <c r="J11" s="297"/>
    </row>
    <row r="12" spans="1:45" ht="18.75">
      <c r="B12" s="298" t="s">
        <v>103</v>
      </c>
      <c r="C12" s="298"/>
      <c r="D12" s="298"/>
      <c r="E12" s="298"/>
      <c r="F12" s="308" t="str">
        <f>IF('3.1'!AR$4='1.1'!H5,"ПРОЙДЕНА"," ")</f>
        <v>ПРОЙДЕНА</v>
      </c>
      <c r="G12" s="308"/>
      <c r="H12" s="297" t="str">
        <f>IF('3.1'!AR$4='1.1'!H5," ","ДАННЫЕ РАСХОДЯТСЯ!")</f>
        <v xml:space="preserve"> </v>
      </c>
      <c r="I12" s="297"/>
      <c r="J12" s="297"/>
    </row>
    <row r="13" spans="1:45" ht="18.75">
      <c r="B13" s="298" t="s">
        <v>100</v>
      </c>
      <c r="C13" s="298"/>
      <c r="D13" s="298"/>
      <c r="E13" s="298"/>
      <c r="F13" s="308" t="str">
        <f>IF('3.1'!AS$4='1.1'!K5,"ПРОЙДЕНА"," ")</f>
        <v>ПРОЙДЕНА</v>
      </c>
      <c r="G13" s="308"/>
      <c r="H13" s="297" t="str">
        <f>IF('3.1'!AS$4='1.1'!K5," ","ДАННЫЕ РАСХОДЯТСЯ!")</f>
        <v/>
      </c>
      <c r="I13" s="297"/>
      <c r="J13" s="297"/>
    </row>
    <row r="20" spans="1:1">
      <c r="A20" t="s">
        <v>67</v>
      </c>
    </row>
  </sheetData>
  <sheetProtection password="CB18" sheet="1" objects="1" scenarios="1" selectLockedCells="1" pivotTables="0"/>
  <mergeCells count="18">
    <mergeCell ref="B12:E12"/>
    <mergeCell ref="F12:G12"/>
    <mergeCell ref="H12:J12"/>
    <mergeCell ref="B13:E13"/>
    <mergeCell ref="F13:G13"/>
    <mergeCell ref="H13:J13"/>
    <mergeCell ref="B10:E10"/>
    <mergeCell ref="F10:G10"/>
    <mergeCell ref="H10:J10"/>
    <mergeCell ref="B11:E11"/>
    <mergeCell ref="F11:G11"/>
    <mergeCell ref="H11:J11"/>
    <mergeCell ref="AP2:AS2"/>
    <mergeCell ref="B2:I2"/>
    <mergeCell ref="J2:Q2"/>
    <mergeCell ref="R2:Y2"/>
    <mergeCell ref="Z2:AG2"/>
    <mergeCell ref="AH2:AO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AS20"/>
  <sheetViews>
    <sheetView workbookViewId="0">
      <selection activeCell="T4" sqref="T4"/>
    </sheetView>
  </sheetViews>
  <sheetFormatPr defaultRowHeight="15"/>
  <cols>
    <col min="1" max="1" width="20.7109375" customWidth="1"/>
  </cols>
  <sheetData>
    <row r="1" spans="1:45" ht="15" customHeight="1" thickBot="1"/>
    <row r="2" spans="1:45">
      <c r="B2" s="350" t="s">
        <v>24</v>
      </c>
      <c r="C2" s="351"/>
      <c r="D2" s="351"/>
      <c r="E2" s="351"/>
      <c r="F2" s="351"/>
      <c r="G2" s="351"/>
      <c r="H2" s="351"/>
      <c r="I2" s="352"/>
      <c r="J2" s="350" t="s">
        <v>25</v>
      </c>
      <c r="K2" s="351"/>
      <c r="L2" s="351"/>
      <c r="M2" s="351"/>
      <c r="N2" s="351"/>
      <c r="O2" s="351"/>
      <c r="P2" s="351"/>
      <c r="Q2" s="352"/>
      <c r="R2" s="350" t="s">
        <v>26</v>
      </c>
      <c r="S2" s="351"/>
      <c r="T2" s="351"/>
      <c r="U2" s="351"/>
      <c r="V2" s="351"/>
      <c r="W2" s="351"/>
      <c r="X2" s="351"/>
      <c r="Y2" s="352"/>
      <c r="Z2" s="350" t="s">
        <v>27</v>
      </c>
      <c r="AA2" s="351"/>
      <c r="AB2" s="351"/>
      <c r="AC2" s="351"/>
      <c r="AD2" s="351"/>
      <c r="AE2" s="351"/>
      <c r="AF2" s="351"/>
      <c r="AG2" s="352"/>
      <c r="AH2" s="350" t="s">
        <v>28</v>
      </c>
      <c r="AI2" s="351"/>
      <c r="AJ2" s="351"/>
      <c r="AK2" s="351"/>
      <c r="AL2" s="351"/>
      <c r="AM2" s="351"/>
      <c r="AN2" s="351"/>
      <c r="AO2" s="352"/>
      <c r="AP2" s="348" t="s">
        <v>3</v>
      </c>
      <c r="AQ2" s="349"/>
      <c r="AR2" s="349"/>
      <c r="AS2" s="349"/>
    </row>
    <row r="3" spans="1:45" ht="30.75" thickBot="1">
      <c r="B3" s="83" t="s">
        <v>87</v>
      </c>
      <c r="C3" s="45" t="s">
        <v>88</v>
      </c>
      <c r="D3" s="83" t="s">
        <v>89</v>
      </c>
      <c r="E3" s="45" t="s">
        <v>90</v>
      </c>
      <c r="F3" s="83" t="s">
        <v>95</v>
      </c>
      <c r="G3" s="239" t="s">
        <v>97</v>
      </c>
      <c r="H3" s="62" t="s">
        <v>96</v>
      </c>
      <c r="I3" s="239" t="s">
        <v>98</v>
      </c>
      <c r="J3" s="147" t="s">
        <v>87</v>
      </c>
      <c r="K3" s="45" t="s">
        <v>88</v>
      </c>
      <c r="L3" s="62" t="s">
        <v>89</v>
      </c>
      <c r="M3" s="45" t="s">
        <v>90</v>
      </c>
      <c r="N3" s="83" t="s">
        <v>95</v>
      </c>
      <c r="O3" s="45" t="s">
        <v>97</v>
      </c>
      <c r="P3" s="62" t="s">
        <v>96</v>
      </c>
      <c r="Q3" s="45" t="s">
        <v>98</v>
      </c>
      <c r="R3" s="83" t="s">
        <v>87</v>
      </c>
      <c r="S3" s="45" t="s">
        <v>88</v>
      </c>
      <c r="T3" s="83" t="s">
        <v>89</v>
      </c>
      <c r="U3" s="45" t="s">
        <v>90</v>
      </c>
      <c r="V3" s="83" t="s">
        <v>95</v>
      </c>
      <c r="W3" s="235" t="s">
        <v>97</v>
      </c>
      <c r="X3" s="62" t="s">
        <v>96</v>
      </c>
      <c r="Y3" s="236" t="s">
        <v>98</v>
      </c>
      <c r="Z3" s="83" t="s">
        <v>87</v>
      </c>
      <c r="AA3" s="45" t="s">
        <v>88</v>
      </c>
      <c r="AB3" s="83" t="s">
        <v>89</v>
      </c>
      <c r="AC3" s="45" t="s">
        <v>90</v>
      </c>
      <c r="AD3" s="83" t="s">
        <v>95</v>
      </c>
      <c r="AE3" s="235" t="s">
        <v>97</v>
      </c>
      <c r="AF3" s="62" t="s">
        <v>96</v>
      </c>
      <c r="AG3" s="236" t="s">
        <v>98</v>
      </c>
      <c r="AH3" s="83" t="s">
        <v>87</v>
      </c>
      <c r="AI3" s="45" t="s">
        <v>88</v>
      </c>
      <c r="AJ3" s="83" t="s">
        <v>89</v>
      </c>
      <c r="AK3" s="45" t="s">
        <v>90</v>
      </c>
      <c r="AL3" s="83" t="s">
        <v>95</v>
      </c>
      <c r="AM3" s="235" t="s">
        <v>97</v>
      </c>
      <c r="AN3" s="62" t="s">
        <v>96</v>
      </c>
      <c r="AO3" s="236" t="s">
        <v>98</v>
      </c>
      <c r="AP3" s="139" t="s">
        <v>87</v>
      </c>
      <c r="AQ3" s="144" t="s">
        <v>89</v>
      </c>
      <c r="AR3" s="144" t="s">
        <v>95</v>
      </c>
      <c r="AS3" s="144" t="s">
        <v>96</v>
      </c>
    </row>
    <row r="4" spans="1:45" ht="15.75" thickBot="1">
      <c r="B4" s="54">
        <v>0</v>
      </c>
      <c r="C4" s="55">
        <f>IFERROR(100/$AP4*B4/100,"")</f>
        <v>0</v>
      </c>
      <c r="D4" s="54">
        <v>6</v>
      </c>
      <c r="E4" s="55">
        <f>IFERROR(100/$AQ4*D4/100,"")</f>
        <v>0.6</v>
      </c>
      <c r="F4" s="54">
        <v>3</v>
      </c>
      <c r="G4" s="55">
        <f>IFERROR(100/$AR4*F4/100,"")</f>
        <v>0.6</v>
      </c>
      <c r="H4" s="56">
        <v>0</v>
      </c>
      <c r="I4" s="55" t="str">
        <f>IFERROR(100/$AS4*H4/100,"")</f>
        <v/>
      </c>
      <c r="J4" s="54">
        <v>1</v>
      </c>
      <c r="K4" s="55">
        <f>IFERROR(100/$AP4*J4/100,"")</f>
        <v>0.33333333333333337</v>
      </c>
      <c r="L4" s="57">
        <v>4</v>
      </c>
      <c r="M4" s="55">
        <f>IFERROR(100/$AQ4*L4/100,"")</f>
        <v>0.4</v>
      </c>
      <c r="N4" s="54">
        <v>2</v>
      </c>
      <c r="O4" s="55">
        <f>IFERROR(100/$AR4*N4/100,"")</f>
        <v>0.4</v>
      </c>
      <c r="P4" s="58">
        <v>0</v>
      </c>
      <c r="Q4" s="55" t="str">
        <f>IFERROR(100/$AS4*P4/100,"")</f>
        <v/>
      </c>
      <c r="R4" s="54">
        <v>2</v>
      </c>
      <c r="S4" s="55">
        <f>IFERROR(100/$AP4*R4/100,"")</f>
        <v>0.66666666666666674</v>
      </c>
      <c r="T4" s="54">
        <v>0</v>
      </c>
      <c r="U4" s="55">
        <f>IFERROR(100/$AQ4*T4/100,"")</f>
        <v>0</v>
      </c>
      <c r="V4" s="54">
        <v>0</v>
      </c>
      <c r="W4" s="55">
        <f>IFERROR(100/$AR4*V4/100,"")</f>
        <v>0</v>
      </c>
      <c r="X4" s="58">
        <v>0</v>
      </c>
      <c r="Y4" s="55" t="str">
        <f>IFERROR(100/$AS4*X4/100,"")</f>
        <v/>
      </c>
      <c r="Z4" s="54">
        <v>0</v>
      </c>
      <c r="AA4" s="55">
        <f>IFERROR(100/$AP4*Z4/100,"")</f>
        <v>0</v>
      </c>
      <c r="AB4" s="54">
        <v>0</v>
      </c>
      <c r="AC4" s="55">
        <f>IFERROR(100/$AQ4*AB4/100,"")</f>
        <v>0</v>
      </c>
      <c r="AD4" s="54">
        <v>0</v>
      </c>
      <c r="AE4" s="55">
        <f>IFERROR(100/$AR4*AD4/100,"")</f>
        <v>0</v>
      </c>
      <c r="AF4" s="58">
        <v>0</v>
      </c>
      <c r="AG4" s="55" t="str">
        <f>IFERROR(100/$AS4*AF4/100,"")</f>
        <v/>
      </c>
      <c r="AH4" s="54">
        <v>0</v>
      </c>
      <c r="AI4" s="55">
        <f>IFERROR(100/$AP4*AH4/100,"")</f>
        <v>0</v>
      </c>
      <c r="AJ4" s="54">
        <v>0</v>
      </c>
      <c r="AK4" s="55">
        <f>IFERROR(100/$AQ4*AJ4/100,"")</f>
        <v>0</v>
      </c>
      <c r="AL4" s="54">
        <v>0</v>
      </c>
      <c r="AM4" s="55">
        <f>IFERROR(100/$AR4*AL4/100,"")</f>
        <v>0</v>
      </c>
      <c r="AN4" s="58">
        <v>0</v>
      </c>
      <c r="AO4" s="55" t="str">
        <f>IFERROR(100/$AS4*AN4/100,"")</f>
        <v/>
      </c>
      <c r="AP4" s="59">
        <f>SUM(B4,J4,R4,Z4,AH4)</f>
        <v>3</v>
      </c>
      <c r="AQ4" s="60">
        <f>SUM(D4,L4,T4,AB4,AJ4)</f>
        <v>10</v>
      </c>
      <c r="AR4" s="60">
        <f>SUM(F4,N4,V4,AD4,AL4)</f>
        <v>5</v>
      </c>
      <c r="AS4" s="61">
        <f>SUM(H4,P4,X4,AF4,AN4)</f>
        <v>0</v>
      </c>
    </row>
    <row r="6" spans="1:45">
      <c r="A6" s="11" t="s">
        <v>57</v>
      </c>
      <c r="B6" s="10" t="s">
        <v>58</v>
      </c>
      <c r="C6" t="s">
        <v>59</v>
      </c>
    </row>
    <row r="10" spans="1:45" ht="18.75">
      <c r="B10" s="298" t="s">
        <v>101</v>
      </c>
      <c r="C10" s="298"/>
      <c r="D10" s="298"/>
      <c r="E10" s="298"/>
      <c r="F10" s="308" t="str">
        <f>IF('3.2'!AP$4='3.1'!B$4,"ПРОЙДЕНА"," ")</f>
        <v>ПРОЙДЕНА</v>
      </c>
      <c r="G10" s="308"/>
      <c r="H10" s="297" t="str">
        <f>IF('3.2'!AP$4='3.1'!B4," ","ДАННЫЕ РАСХОДЯТСЯ!")</f>
        <v xml:space="preserve"> </v>
      </c>
      <c r="I10" s="297"/>
      <c r="J10" s="297"/>
    </row>
    <row r="11" spans="1:45" ht="18.75">
      <c r="B11" s="298" t="s">
        <v>102</v>
      </c>
      <c r="C11" s="298"/>
      <c r="D11" s="298"/>
      <c r="E11" s="298"/>
      <c r="F11" s="353" t="str">
        <f>IF('3.2'!AQ$4='3.1'!D4,"ПРОЙДЕНА"," ")</f>
        <v>ПРОЙДЕНА</v>
      </c>
      <c r="G11" s="354"/>
      <c r="H11" s="297" t="str">
        <f>IF('3.2'!AQ$4='3.1'!D4," ","ДАННЫЕ РАСХОДЯТСЯ!")</f>
        <v xml:space="preserve"> </v>
      </c>
      <c r="I11" s="297"/>
      <c r="J11" s="297"/>
    </row>
    <row r="12" spans="1:45" ht="18.75">
      <c r="B12" s="298" t="s">
        <v>99</v>
      </c>
      <c r="C12" s="298"/>
      <c r="D12" s="298"/>
      <c r="E12" s="298"/>
      <c r="F12" s="353" t="str">
        <f>IF('3.2'!AR$4='3.1'!F4,"ПРОЙДЕНА"," ")</f>
        <v>ПРОЙДЕНА</v>
      </c>
      <c r="G12" s="354"/>
      <c r="H12" s="297" t="str">
        <f>IF('3.2'!AR$4='3.1'!F4," ","ДАННЫЕ РАСХОДЯТСЯ!")</f>
        <v xml:space="preserve"> </v>
      </c>
      <c r="I12" s="297"/>
      <c r="J12" s="297"/>
    </row>
    <row r="13" spans="1:45" ht="18.75">
      <c r="B13" s="298" t="s">
        <v>100</v>
      </c>
      <c r="C13" s="298"/>
      <c r="D13" s="298"/>
      <c r="E13" s="298"/>
      <c r="F13" s="353" t="str">
        <f>IF('3.2'!AS$4='3.1'!H4,"ПРОЙДЕНА"," ")</f>
        <v>ПРОЙДЕНА</v>
      </c>
      <c r="G13" s="354"/>
      <c r="H13" s="297" t="str">
        <f>IF('3.2'!AS$4='3.1'!H4," ","ДАННЫЕ РАСХОДЯТСЯ!")</f>
        <v/>
      </c>
      <c r="I13" s="297"/>
      <c r="J13" s="297"/>
    </row>
    <row r="20" spans="1:1">
      <c r="A20" t="s">
        <v>68</v>
      </c>
    </row>
  </sheetData>
  <sheetProtection password="CB18" sheet="1" objects="1" scenarios="1" selectLockedCells="1" pivotTables="0"/>
  <mergeCells count="18">
    <mergeCell ref="B12:E12"/>
    <mergeCell ref="F12:G12"/>
    <mergeCell ref="H12:J12"/>
    <mergeCell ref="B13:E13"/>
    <mergeCell ref="F13:G13"/>
    <mergeCell ref="H13:J13"/>
    <mergeCell ref="B10:E10"/>
    <mergeCell ref="F10:G10"/>
    <mergeCell ref="H10:J10"/>
    <mergeCell ref="B11:E11"/>
    <mergeCell ref="F11:G11"/>
    <mergeCell ref="H11:J11"/>
    <mergeCell ref="AP2:AS2"/>
    <mergeCell ref="B2:I2"/>
    <mergeCell ref="J2:Q2"/>
    <mergeCell ref="R2:Y2"/>
    <mergeCell ref="Z2:AG2"/>
    <mergeCell ref="AH2:AO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d e 4 1 8 d b a - a 5 5 8 - 4 2 b 3 - 9 d 3 1 - 6 4 c b 3 7 6 5 9 6 7 6 "   x m l n s = " h t t p : / / s c h e m a s . m i c r o s o f t . c o m / D a t a M a s h u p " > A A A A A E c G A A B Q S w M E F A A C A A g A u l O j S j V J j J U X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6 / N 9 7 / d P / B e G 9 n 9 / F d 8 / H j L 4 q l + X 1 3 f H 9 8 b + / h p + O d x 3 e 9 j x + f r M t 2 X e d H 9 X r 7 1 V e P 7 5 o / H 9 / V c R z 9 P w E A A P / / U E s D B B Q A A g A I A L p T o 0 o P y u m r D Q E A A O k A A A A T A B w A W 0 N v b n R l b n R f V H l w Z X N d L n h t b C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L + x 7 / 3 H 3 z 8 e 7 x b l O l l X j d F t f z s o 9 3 x z k d p v p x W s 2 J 5 8 d l H 6 / Z 8 + + C j 3 + P o 8 Z v r V d 6 k 1 H T Z f P b R v G 1 X j + 7 e b a b z f J E 1 4 2 q V L + m b 8 6 p e Z C 3 9 W V / c X W X T t 9 l F f n d v Z + f T u 9 N q 2 e b L d r s F j I + O H j / N z 7 N 1 2 a a n 7 + h j 6 Z Z e / y g 9 k X b o 6 r O P 2 v x d e 5 c / v h t 9 Y 9 F p n 6 1 W Z T H N W v r y 7 r v t R b O 9 4 D f v M u J H / 0 8 A A A D / / 1 B L A w Q U A A I A C A C 6 U 6 N K y 0 e / w W U C A A B r B A A A E w A c A E Z v c m 1 1 b G F z L 1 N l Y 3 R p b 2 4 x L m 0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9 / 4 + Q 3 T p p 5 V u e z 9 F / 6 S / 6 l v + l f + p v / p b / 3 X / q 7 / u U / 4 l / 6 m / b S z 9 I y b 3 / j J K X n X / q z / u U / + F / + Q / 6 l f + B f / i P / p b / / X / q 7 / q W / h 7 4 7 f T f N y / H J u q 7 z Z f v d q n 4 7 q a q 3 W 3 d + 8 f d e Z I v 8 s 4 8 6 w D 7 6 / i / 5 3 k m 1 b K n t 9 0 c C 8 8 c / + p f + r H / p 7 / y X / r 5 / 6 W 8 n m P j / 3 / 8 v / 7 H / 0 t + d U j d / 1 7 / 0 D 3 5 E P b z J J m U + f l N n y + a 8 q h c n V b l e L N 9 c r / J m q 4 v P 6 B f / 4 o / k + 9 2 P R m l L b d J s e f 1 L R q n 5 e C / + 8 b 3 4 x / v x j + / H P / 4 0 / v G D + M c H 8 Y 8 f x j / e 3 R n 4 f G C c u 8 F A f 8 k d R + u / 8 F / 6 B / 6 l v + V f / m P / 5 T / K 0 v p v T 4 n 8 f 9 O / 9 L f S F 3 8 v v v y X / p 5 / 6 e 9 y d H 9 Z V 4 u q z b + d Z 7 O 8 b r Y 2 z 9 Y o / Z 6 2 P y 7 L 1 9 O s z O r m s 7 Z e 5 9 / 3 M P h L / u U / i L r 7 + / / l P / h f + g e p O 5 o 3 + h v d / k 2 A 9 i / 9 T f / y n w h o H t N 0 e G B V N f n W 7 Q f i d f x n 0 p f / I H 8 p q P 9 d e O N v 4 V / + T t f J s 6 I s n 1 Z X y 6 2 v g + r I 8 V 9 I 9 L + d 3 v z b q S M h n I X B W A s P E 4 y / + V / + I / 7 l P 9 Z h 8 i p f k g w J P K b 8 x g G E v G / 6 / L u o + d / 2 U U c C I J W Y r o 4 E f P Q v / T k M H I P 5 I + l t o P W 3 / E v / w E f E P 7 9 x U i y / 3 m g O / 5 8 A A A D / / 1 B L A Q I t A B Q A A g A I A L p T o 0 o 1 S Y y V F w E A A P o A A A A S A A A A A A A A A A A A A A A A A A A A A A B D b 2 5 m a W c v U G F j a 2 F n Z S 5 4 b W x Q S w E C L Q A U A A I A C A C 6 U 6 N K D 8 r p q w 0 B A A D p A A A A E w A A A A A A A A A A A A A A A A B j A Q A A W 0 N v b n R l b n R f V H l w Z X N d L n h t b F B L A Q I t A B Q A A g A I A L p T o 0 r L R 7 / B Z Q I A A G s E A A A T A A A A A A A A A A A A A A A A A L 0 C A A B G b 3 J t d W x h c y 9 T Z W N 0 a W 9 u M S 5 t U E s F B g A A A A A D A A M A w g A A A G 8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8 P A A A A A A A A T Q 8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P Q o t C w 0 L H Q u 9 C 4 0 Y b Q s D J f M i I g L z 4 8 R W 5 0 c n k g V H l w Z T 0 i R m l s b F N 0 Y X R 1 c y I g V m F s d W U 9 I n N D b 2 1 w b G V 0 Z S I g L z 4 8 R W 5 0 c n k g V H l w Z T 0 i R m l s b E N v d W 5 0 I i B W Y W x 1 Z T 0 i b D E y I i A v P j x F b n R y e S B U e X B l P S J G a W x s R X J y b 3 J D b 3 V u d C I g V m F s d W U 9 I m w w I i A v P j x F b n R y e S B U e X B l P S J G a W x s Q 2 9 s d W 1 u V H l w Z X M i I F Z h b H V l P S J z Q U F B Q S I g L z 4 8 R W 5 0 c n k g V H l w Z T 0 i R m l s b E N v b H V t b k 5 h b W V z I i B W Y W x 1 Z T 0 i c 1 s m c X V v d D v Q n 9 C 1 0 Y D Q u N C + 0 L Q m c X V v d D s s J n F 1 b 3 Q 7 0 K L Q u N C / J n F 1 b 3 Q 7 L C Z x d W 9 0 O 9 C a 0 L 7 Q u 9 C 7 0 L j R h 9 C 1 0 Y H R g t C y 0 L 4 m c X V v d D t d I i A v P j x F b n R y e S B U e X B l P S J G a W x s R X J y b 3 J D b 2 R l I i B W Y W x 1 Z T 0 i c 1 V u a 2 5 v d 2 4 i I C 8 + P E V u d H J 5 I F R 5 c G U 9 I k Z p b G x M Y X N 0 V X B k Y X R l Z C I g V m F s d W U 9 I m Q y M D E 3 L T A 0 L T I 3 V D A 2 O j E 2 O j I z L j c 4 M z c x M D d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/ Q l 9 C w 0 L / Q v t C 7 0 L 3 Q t d C 9 0 L j Q t S D Q s t C 9 0 L j Q t y 5 7 Q 2 9 s d W 1 u M S w w f S Z x d W 9 0 O y w m c X V v d D t T Z W N 0 a W 9 u M S / Q o t C w 0 L H Q u 9 C 4 0 Y b Q s D I v 0 J f Q s N C / 0 L 7 Q u 9 C 9 0 L X Q v d C 4 0 L U g 0 L L Q v d C 4 0 L c u e 0 N v b H V t b j I s M X 0 m c X V v d D s s J n F 1 b 3 Q 7 U 2 V j d G l v b j E v 0 K L Q s N C x 0 L v Q u N G G 0 L A y L 9 C X 0 L D Q v 9 C + 0 L v Q v d C 1 0 L 3 Q u N C 1 I N C y 0 L 3 Q u N C 3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9 C i 0 L D Q s d C 7 0 L j R h t C w M i / Q l 9 C w 0 L / Q v t C 7 0 L 3 Q t d C 9 0 L j Q t S D Q s t C 9 0 L j Q t y 5 7 Q 2 9 s d W 1 u M S w w f S Z x d W 9 0 O y w m c X V v d D t T Z W N 0 a W 9 u M S / Q o t C w 0 L H Q u 9 C 4 0 Y b Q s D I v 0 J f Q s N C / 0 L 7 Q u 9 C 9 0 L X Q v d C 4 0 L U g 0 L L Q v d C 4 0 L c u e 0 N v b H V t b j I s M X 0 m c X V v d D s s J n F 1 b 3 Q 7 U 2 V j d G l v b j E v 0 K L Q s N C x 0 L v Q u N G G 0 L A y L 9 C X 0 L D Q v 9 C + 0 L v Q v d C 1 0 L 3 Q u N C 1 I N C y 0 L 3 Q u N C 3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V B M i V E M S U 4 M C V E M C V C M C V E M C V C R C V E M S U 4 M S V E M C V C R i V E M C V C R S V E M C V C R C V E M C V C O C V E M S U 4 M C V E M C V C R S V E M C V C M i V E M C V C M C V E M C V C R C V E M C V C R C V E M C V C M C V E M S U 4 R i U y M C V E M S U 4 M i V E M C V C M C V E M C V C M S V E M C V C Q i V E M C V C O C V E M S U 4 N i V E M C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T k 3 J U Q w J U I w J U Q w J U J G J U Q w J U J F J U Q w J U J C J U Q w J U J E J U Q w J U I 1 J U Q w J U J E J U Q w J U I 4 J U Q w J U I 1 J T I w J U Q w J U I y J U Q w J U J E J U Q w J U I 4 J U Q w J U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O d z o R c 7 o 0 G l 2 G S O X / c X m A A A A A A C A A A A A A A D Z g A A w A A A A B A A A A A f D H J N Q p G 4 U t N G x g V F / t K Z A A A A A A S A A A C g A A A A E A A A A B m k M m o B H D L k 0 j 6 9 r 9 9 j o g d Q A A A A y E 1 9 a z K V l I J P 8 8 M d h r e 4 g j m V h / t l S 0 p K e s o d K R u m R V M v G p s f F y 7 L / + O u y 6 j 6 2 + 8 H j i u g r C H n h g 0 b v u v T X 0 + S w + K 4 + J Q H U + n 3 N 7 l R U E / V V 1 I U A A A A + b 8 r e N 1 U B O 3 g A C o E m s q g E L g 9 L K E = < / D a t a M a s h u p > 
</file>

<file path=customXml/itemProps1.xml><?xml version="1.0" encoding="utf-8"?>
<ds:datastoreItem xmlns:ds="http://schemas.openxmlformats.org/officeDocument/2006/customXml" ds:itemID="{E32782C6-9D47-48B9-A913-3E9CE901B9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1.4</vt:lpstr>
      <vt:lpstr>2.1</vt:lpstr>
      <vt:lpstr>2.3</vt:lpstr>
      <vt:lpstr>2.3.1</vt:lpstr>
      <vt:lpstr>3.1</vt:lpstr>
      <vt:lpstr>3.2</vt:lpstr>
      <vt:lpstr>3.3</vt:lpstr>
      <vt:lpstr>3.4</vt:lpstr>
      <vt:lpstr>3.5</vt:lpstr>
      <vt:lpstr>3.6</vt:lpstr>
      <vt:lpstr>4</vt:lpstr>
      <vt:lpstr>Лист1</vt:lpstr>
      <vt:lpstr>4.1</vt:lpstr>
      <vt:lpstr>Лист2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Контрольного комитета</dc:creator>
  <cp:lastModifiedBy>marina</cp:lastModifiedBy>
  <dcterms:created xsi:type="dcterms:W3CDTF">2017-04-25T02:33:54Z</dcterms:created>
  <dcterms:modified xsi:type="dcterms:W3CDTF">2020-07-10T04:07:44Z</dcterms:modified>
</cp:coreProperties>
</file>